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mmeputer\OneDrive - University of Windsor (1)\RA Position 2020\"/>
    </mc:Choice>
  </mc:AlternateContent>
  <xr:revisionPtr revIDLastSave="0" documentId="8_{9BD1866C-0831-4993-A597-2EACCCA97EAC}" xr6:coauthVersionLast="45" xr6:coauthVersionMax="45" xr10:uidLastSave="{00000000-0000-0000-0000-000000000000}"/>
  <bookViews>
    <workbookView xWindow="-110" yWindow="-110" windowWidth="19420" windowHeight="10420" xr2:uid="{1F3FE439-FCFF-460D-B86D-A2AC821AE852}"/>
  </bookViews>
  <sheets>
    <sheet name="Results" sheetId="2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E39" i="2"/>
  <c r="E38" i="2"/>
  <c r="E37" i="2"/>
  <c r="D41" i="2"/>
  <c r="D40" i="2"/>
  <c r="D39" i="2"/>
  <c r="D37" i="2"/>
  <c r="D38" i="2"/>
  <c r="F38" i="2"/>
  <c r="F37" i="2"/>
  <c r="F14" i="2"/>
  <c r="F12" i="2"/>
  <c r="E8" i="2"/>
  <c r="E13" i="2"/>
  <c r="E11" i="2"/>
  <c r="E17" i="2"/>
  <c r="F13" i="2"/>
  <c r="C12" i="2"/>
  <c r="E14" i="2"/>
  <c r="F16" i="2"/>
  <c r="E15" i="2"/>
  <c r="F15" i="2" s="1"/>
  <c r="F8" i="2"/>
  <c r="F10" i="2"/>
  <c r="F9" i="2"/>
  <c r="F11" i="2" l="1"/>
  <c r="D163" i="2"/>
  <c r="C34" i="2" l="1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1" i="2"/>
  <c r="C10" i="2"/>
  <c r="C9" i="2"/>
  <c r="C6" i="2"/>
  <c r="C5" i="2"/>
  <c r="C4" i="2"/>
  <c r="C3" i="2"/>
  <c r="B7" i="2"/>
  <c r="C35" i="2" l="1"/>
  <c r="C7" i="2"/>
  <c r="B42" i="2" l="1"/>
  <c r="B35" i="2" l="1"/>
</calcChain>
</file>

<file path=xl/sharedStrings.xml><?xml version="1.0" encoding="utf-8"?>
<sst xmlns="http://schemas.openxmlformats.org/spreadsheetml/2006/main" count="211" uniqueCount="161">
  <si>
    <t>N=339</t>
  </si>
  <si>
    <t>N</t>
  </si>
  <si>
    <t>%</t>
  </si>
  <si>
    <t>Gender</t>
  </si>
  <si>
    <t xml:space="preserve">Male </t>
  </si>
  <si>
    <t xml:space="preserve">Female </t>
  </si>
  <si>
    <t xml:space="preserve">Self-Identify </t>
  </si>
  <si>
    <t xml:space="preserve">Prefer not to Answer </t>
  </si>
  <si>
    <t>Country</t>
  </si>
  <si>
    <t>Africa</t>
  </si>
  <si>
    <t>Australia</t>
  </si>
  <si>
    <t>Australia &amp; New Zealand</t>
  </si>
  <si>
    <t>Belgium</t>
  </si>
  <si>
    <t>Canada</t>
  </si>
  <si>
    <t>Bosnia and Herzegovina</t>
  </si>
  <si>
    <t>Europe</t>
  </si>
  <si>
    <t>Brazil</t>
  </si>
  <si>
    <t>Mexico</t>
  </si>
  <si>
    <t>Middle East and Asia</t>
  </si>
  <si>
    <t>Chile</t>
  </si>
  <si>
    <t>South America</t>
  </si>
  <si>
    <t>Colombia</t>
  </si>
  <si>
    <t>United States</t>
  </si>
  <si>
    <t>Ecuador</t>
  </si>
  <si>
    <t>Other</t>
  </si>
  <si>
    <t>Egypt</t>
  </si>
  <si>
    <t>Estonia</t>
  </si>
  <si>
    <t>Eswatini</t>
  </si>
  <si>
    <t>France</t>
  </si>
  <si>
    <t>Ghana</t>
  </si>
  <si>
    <t>India</t>
  </si>
  <si>
    <t>Ireland</t>
  </si>
  <si>
    <t>Japan</t>
  </si>
  <si>
    <t>New Zealand</t>
  </si>
  <si>
    <t>Nigeria</t>
  </si>
  <si>
    <t>Other-Virtual</t>
  </si>
  <si>
    <t>Saudi Arabia</t>
  </si>
  <si>
    <t>South Africa</t>
  </si>
  <si>
    <t>Sri Lanka</t>
  </si>
  <si>
    <t>Turkey</t>
  </si>
  <si>
    <t>United Kingdom</t>
  </si>
  <si>
    <t>Rank</t>
  </si>
  <si>
    <t>Input double selection in each choice field</t>
  </si>
  <si>
    <t xml:space="preserve">Full-Time </t>
  </si>
  <si>
    <t>Contract Faculty</t>
  </si>
  <si>
    <t>Staff/Ancillary Role</t>
  </si>
  <si>
    <t>Alternate Status</t>
  </si>
  <si>
    <t>Selected Multiple</t>
  </si>
  <si>
    <t>*higher than n because double counts are factored in</t>
  </si>
  <si>
    <t>3b Access to professional/faculty development?</t>
  </si>
  <si>
    <t>In your current teaching role(s), do you have ongoing institutional access to faculty development or professional learning related to online teaching and educational technologies?</t>
  </si>
  <si>
    <t>Frequency</t>
  </si>
  <si>
    <t>Percent</t>
  </si>
  <si>
    <t>Valid Percent</t>
  </si>
  <si>
    <t>Cumulative Percent</t>
  </si>
  <si>
    <t>Available as part of my paid role</t>
  </si>
  <si>
    <t>Available but at my own cost or on unpaid time</t>
  </si>
  <si>
    <t>Not really available</t>
  </si>
  <si>
    <t>TOTAL</t>
  </si>
  <si>
    <t>Discipline</t>
  </si>
  <si>
    <t>Humanities &amp; Social Sciences</t>
  </si>
  <si>
    <t>Sciences</t>
  </si>
  <si>
    <t>Engineering</t>
  </si>
  <si>
    <t>Education</t>
  </si>
  <si>
    <t>Law</t>
  </si>
  <si>
    <t>Business</t>
  </si>
  <si>
    <t>Q5 Years of Teaching</t>
  </si>
  <si>
    <t>Minimum</t>
  </si>
  <si>
    <t>Maximum</t>
  </si>
  <si>
    <t>Mean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</si>
  <si>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</si>
  <si>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</si>
  <si>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</si>
  <si>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</si>
  <si>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</si>
  <si>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</si>
  <si>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</si>
  <si>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</si>
  <si>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</si>
  <si>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</si>
  <si>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</si>
  <si>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</si>
  <si>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</si>
  <si>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</si>
  <si>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</si>
  <si>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</si>
  <si>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</si>
  <si>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</si>
  <si>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</si>
  <si>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</si>
  <si>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</si>
  <si>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</si>
  <si>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</si>
  <si>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</si>
  <si>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</si>
  <si>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</si>
  <si>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</si>
  <si>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</si>
  <si>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</si>
  <si>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32</t>
  </si>
  <si>
    <t>33</t>
  </si>
  <si>
    <t>35</t>
  </si>
  <si>
    <t>36</t>
  </si>
  <si>
    <t>44</t>
  </si>
  <si>
    <t>45</t>
  </si>
  <si>
    <t>Years of Experience Range</t>
  </si>
  <si>
    <t>5 Years or less</t>
  </si>
  <si>
    <t>6-10 Years</t>
  </si>
  <si>
    <t>11-15 Years</t>
  </si>
  <si>
    <t>16-20 Years</t>
  </si>
  <si>
    <t>21+ Years</t>
  </si>
  <si>
    <t>Total</t>
  </si>
  <si>
    <t>Q6 Please rank the following considerations in your teaching by arranging them in order of importance</t>
  </si>
  <si>
    <t xml:space="preserve">Student Participation/Engagement </t>
  </si>
  <si>
    <t>Student Academic Integrity</t>
  </si>
  <si>
    <t>Student Evaluations of Teaching</t>
  </si>
  <si>
    <t>Student Privacy Rights</t>
  </si>
  <si>
    <t>Student Workload/Cognitive Load</t>
  </si>
  <si>
    <t xml:space="preserve">Q7- In the past, which educational technology platforms have you used in your teaching? </t>
  </si>
  <si>
    <t>Class Collaboration Tools (ie. Google Docs, Padlet, Flipgrid)</t>
  </si>
  <si>
    <t>Content Platforms (ie. Khan Academy, Knowledgehook)</t>
  </si>
  <si>
    <t>Content Creation and Slide Tools (ie. Powerpoint, Google Slides, Canva, Piktochart, Prezi)</t>
  </si>
  <si>
    <t>Social Media (ie. Twitter, Instagram, Facebook, YouTube)</t>
  </si>
  <si>
    <t xml:space="preserve"> Synchronous Meeting Platforms (ie. Zoom, Blackboard Collaborate, GoToMeeting)</t>
  </si>
  <si>
    <t>Quiz Tools (ie. Kahoot, Mentimeter, Quizlet)</t>
  </si>
  <si>
    <t xml:space="preserve"> Simulation Tools (ie. Desmos, PhET)</t>
  </si>
  <si>
    <t xml:space="preserve"> Institutional Learning Management System (LMS) Platform (ie. Blackboard, Canvas, Moodle, D2L)</t>
  </si>
  <si>
    <t>I have not previously used educational technology platforms for teaching</t>
  </si>
  <si>
    <t xml:space="preserve">Q7b Which Learning Management Systems (LMS) have you used for teaching? </t>
  </si>
  <si>
    <t>Moodle</t>
  </si>
  <si>
    <t>Number of LMS Used</t>
  </si>
  <si>
    <t>Blackboard</t>
  </si>
  <si>
    <t>Google Classroom</t>
  </si>
  <si>
    <t>Canvas</t>
  </si>
  <si>
    <t>D2L</t>
  </si>
  <si>
    <t>No LMS Ever Used</t>
  </si>
  <si>
    <t>Q7c Has your current institution provided clear information about the data and learning analytics collected by your LMS?</t>
  </si>
  <si>
    <t>Yes</t>
  </si>
  <si>
    <t>No</t>
  </si>
  <si>
    <t>Q8 In the upcoming 2020/21 academic year, which educational technology platforms are you considering using in your teaching?</t>
  </si>
  <si>
    <t>Q9 Do you know which country/countries house the servers and data for your current institutional LMS?</t>
  </si>
  <si>
    <t>Q10 How often have you read the full Terms of Service (TOS) privacy agreements of new educational technologies before using them with students?</t>
  </si>
  <si>
    <t>90% of the time or more</t>
  </si>
  <si>
    <t>50-89% of the time</t>
  </si>
  <si>
    <t>10-49% of the time</t>
  </si>
  <si>
    <t>Less than 10% of the time</t>
  </si>
  <si>
    <t>Q11 Have you ever experienced any kind of privacy breach issues related to technology use? (ie. hacking, password or security breach, fraud, identity theft)</t>
  </si>
  <si>
    <t>Personal Use</t>
  </si>
  <si>
    <t>I have experienced no issues that I am aware of</t>
  </si>
  <si>
    <t>I have experienced minor issues</t>
  </si>
  <si>
    <t>I have experienced serious or significant issues</t>
  </si>
  <si>
    <t>Use With Students</t>
  </si>
  <si>
    <t xml:space="preserve">Q12 What do you believe institutions should do with the data - ie. the records of logins, clicks, and contributions posted - from institutionally-owned educational technology platforms? </t>
  </si>
  <si>
    <t>Identify anonymous patterns of student engagement based on course requirements</t>
  </si>
  <si>
    <t>Identify individual student engagement to instructors</t>
  </si>
  <si>
    <t>Identify individual faculty engagement within courses to students</t>
  </si>
  <si>
    <t>Identify individual student engagement at institutional level</t>
  </si>
  <si>
    <t>Predict anonymous patterns of student engagement by demographic or discipline</t>
  </si>
  <si>
    <t>Predict individual student engagement based on past course behaviours</t>
  </si>
  <si>
    <t>Identify individual faculty engagement within courses at institutional level</t>
  </si>
  <si>
    <t>Nothing: data should not be analyzed without express permission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</si>
</sst>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0.0"/>
    <numFmt numFmtId="166" formatCode="0.0%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10205"/>
      <name val="Arial"/>
      <family val="2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010205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color rgb="FF010205"/>
      <name val="Arial"/>
      <family val="2"/>
    </font>
    <font>
      <b/>
      <sz val="11"/>
      <color rgb="FF4472C4"/>
      <name val="Calibri"/>
      <family val="2"/>
      <scheme val="minor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1"/>
      <color theme="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E0E0E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0CECE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152935"/>
      </top>
      <bottom style="thin">
        <color rgb="FFAEAEAE"/>
      </bottom>
      <diagonal/>
    </border>
    <border>
      <left/>
      <right/>
      <top style="thin">
        <color rgb="FFAEAEAE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5293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E0E0E0"/>
      </left>
      <right style="thin">
        <color rgb="FFE0E0E0"/>
      </right>
      <top/>
      <bottom/>
      <diagonal/>
    </border>
    <border>
      <left style="thin">
        <color rgb="FFE0E0E0"/>
      </left>
      <right style="thin">
        <color rgb="FFE0E0E0"/>
      </right>
      <top/>
      <bottom style="thin">
        <color rgb="FFAEAEA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7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</cellStyleXfs>
  <cellXfs count="181">
    <xf numFmtId="0" fontId="0" fillId="0" borderId="0" xfId="0"/>
    <xf numFmtId="0" fontId="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NumberFormat="1" applyFont="1"/>
    <xf numFmtId="164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4" fillId="3" borderId="0" xfId="0" applyNumberFormat="1" applyFont="1" applyFill="1"/>
    <xf numFmtId="0" fontId="5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5" fillId="0" borderId="0" xfId="0" applyFont="1"/>
    <xf numFmtId="0" fontId="0" fillId="5" borderId="7" xfId="0" applyFont="1" applyFill="1" applyBorder="1" applyAlignment="1">
      <alignment horizontal="right" wrapText="1"/>
    </xf>
    <xf numFmtId="0" fontId="0" fillId="5" borderId="7" xfId="0" applyFont="1" applyFill="1" applyBorder="1" applyAlignment="1">
      <alignment wrapText="1"/>
    </xf>
    <xf numFmtId="0" fontId="0" fillId="5" borderId="7" xfId="0" applyFont="1" applyFill="1" applyBorder="1" applyAlignment="1">
      <alignment horizontal="right"/>
    </xf>
    <xf numFmtId="0" fontId="4" fillId="5" borderId="7" xfId="1" applyFont="1" applyFill="1" applyBorder="1" applyAlignment="1">
      <alignment horizontal="right" vertical="top" wrapText="1"/>
    </xf>
    <xf numFmtId="164" fontId="6" fillId="0" borderId="7" xfId="2" applyNumberFormat="1" applyFont="1" applyBorder="1" applyAlignment="1">
      <alignment horizontal="center" vertical="center"/>
    </xf>
    <xf numFmtId="0" fontId="4" fillId="5" borderId="7" xfId="4" applyFont="1" applyFill="1" applyBorder="1" applyAlignment="1">
      <alignment horizontal="right" vertical="top" wrapText="1"/>
    </xf>
    <xf numFmtId="164" fontId="6" fillId="0" borderId="7" xfId="5" applyNumberFormat="1" applyFont="1" applyBorder="1" applyAlignment="1">
      <alignment horizontal="center" vertical="center"/>
    </xf>
    <xf numFmtId="0" fontId="4" fillId="5" borderId="7" xfId="13" applyFont="1" applyFill="1" applyBorder="1" applyAlignment="1">
      <alignment horizontal="right" vertical="top" wrapText="1"/>
    </xf>
    <xf numFmtId="0" fontId="5" fillId="3" borderId="0" xfId="13" applyFont="1" applyFill="1" applyBorder="1" applyAlignment="1">
      <alignment horizontal="center" vertical="top" wrapText="1"/>
    </xf>
    <xf numFmtId="0" fontId="5" fillId="3" borderId="0" xfId="13" applyFont="1" applyFill="1" applyBorder="1" applyAlignment="1">
      <alignment horizontal="left" vertical="top" wrapText="1"/>
    </xf>
    <xf numFmtId="164" fontId="6" fillId="0" borderId="7" xfId="63" applyNumberFormat="1" applyFont="1" applyBorder="1" applyAlignment="1">
      <alignment horizontal="center" vertical="top"/>
    </xf>
    <xf numFmtId="165" fontId="6" fillId="0" borderId="7" xfId="64" applyNumberFormat="1" applyFont="1" applyBorder="1" applyAlignment="1">
      <alignment horizontal="center" vertical="top"/>
    </xf>
    <xf numFmtId="0" fontId="4" fillId="2" borderId="7" xfId="65" applyFont="1" applyFill="1" applyBorder="1" applyAlignment="1">
      <alignment horizontal="right" vertical="top" wrapText="1"/>
    </xf>
    <xf numFmtId="164" fontId="4" fillId="0" borderId="7" xfId="63" applyNumberFormat="1" applyFont="1" applyBorder="1" applyAlignment="1">
      <alignment horizontal="center" vertical="top"/>
    </xf>
    <xf numFmtId="165" fontId="4" fillId="0" borderId="7" xfId="64" applyNumberFormat="1" applyFont="1" applyBorder="1" applyAlignment="1">
      <alignment horizontal="center" vertical="top"/>
    </xf>
    <xf numFmtId="164" fontId="3" fillId="0" borderId="6" xfId="70" applyNumberFormat="1" applyFont="1" applyBorder="1" applyAlignment="1">
      <alignment horizontal="center" vertical="top"/>
    </xf>
    <xf numFmtId="0" fontId="7" fillId="0" borderId="11" xfId="66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164" fontId="3" fillId="0" borderId="12" xfId="70" applyNumberFormat="1" applyFont="1" applyBorder="1" applyAlignment="1">
      <alignment horizontal="center" vertical="top"/>
    </xf>
    <xf numFmtId="0" fontId="4" fillId="0" borderId="0" xfId="66" applyFont="1" applyBorder="1" applyAlignment="1">
      <alignment horizontal="center" wrapText="1"/>
    </xf>
    <xf numFmtId="164" fontId="3" fillId="0" borderId="0" xfId="68" applyNumberFormat="1" applyFont="1" applyBorder="1" applyAlignment="1">
      <alignment horizontal="center" vertical="top"/>
    </xf>
    <xf numFmtId="0" fontId="7" fillId="0" borderId="7" xfId="66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5" borderId="7" xfId="19" applyFont="1" applyFill="1" applyBorder="1" applyAlignment="1">
      <alignment horizontal="right" vertical="top"/>
    </xf>
    <xf numFmtId="164" fontId="6" fillId="0" borderId="7" xfId="20" applyNumberFormat="1" applyFont="1" applyBorder="1" applyAlignment="1">
      <alignment horizontal="center" vertical="top"/>
    </xf>
    <xf numFmtId="165" fontId="6" fillId="0" borderId="7" xfId="21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4" fillId="5" borderId="7" xfId="22" applyFont="1" applyFill="1" applyBorder="1" applyAlignment="1">
      <alignment horizontal="right" vertical="top"/>
    </xf>
    <xf numFmtId="164" fontId="6" fillId="0" borderId="7" xfId="23" applyNumberFormat="1" applyFont="1" applyBorder="1" applyAlignment="1">
      <alignment horizontal="center" vertical="top"/>
    </xf>
    <xf numFmtId="165" fontId="6" fillId="0" borderId="7" xfId="24" applyNumberFormat="1" applyFont="1" applyBorder="1" applyAlignment="1">
      <alignment horizontal="center" vertical="top"/>
    </xf>
    <xf numFmtId="0" fontId="4" fillId="5" borderId="1" xfId="25" applyFont="1" applyFill="1" applyBorder="1" applyAlignment="1">
      <alignment horizontal="right" vertical="top" wrapText="1"/>
    </xf>
    <xf numFmtId="164" fontId="6" fillId="0" borderId="2" xfId="35" applyNumberFormat="1" applyFont="1" applyBorder="1" applyAlignment="1">
      <alignment horizontal="center" vertical="top"/>
    </xf>
    <xf numFmtId="165" fontId="6" fillId="0" borderId="3" xfId="36" applyNumberFormat="1" applyFont="1" applyBorder="1" applyAlignment="1">
      <alignment horizontal="center" vertical="top"/>
    </xf>
    <xf numFmtId="0" fontId="4" fillId="5" borderId="4" xfId="28" applyFont="1" applyFill="1" applyBorder="1" applyAlignment="1">
      <alignment horizontal="right" vertical="top" wrapText="1"/>
    </xf>
    <xf numFmtId="164" fontId="6" fillId="0" borderId="5" xfId="37" applyNumberFormat="1" applyFont="1" applyBorder="1" applyAlignment="1">
      <alignment horizontal="center" vertical="top"/>
    </xf>
    <xf numFmtId="165" fontId="6" fillId="0" borderId="6" xfId="38" applyNumberFormat="1" applyFont="1" applyBorder="1" applyAlignment="1">
      <alignment horizontal="center" vertical="top"/>
    </xf>
    <xf numFmtId="0" fontId="4" fillId="5" borderId="7" xfId="25" applyFont="1" applyFill="1" applyBorder="1" applyAlignment="1">
      <alignment horizontal="right" vertical="top" wrapText="1"/>
    </xf>
    <xf numFmtId="164" fontId="6" fillId="4" borderId="7" xfId="26" applyNumberFormat="1" applyFont="1" applyFill="1" applyBorder="1" applyAlignment="1">
      <alignment horizontal="center" vertical="top"/>
    </xf>
    <xf numFmtId="165" fontId="6" fillId="0" borderId="7" xfId="27" applyNumberFormat="1" applyFont="1" applyBorder="1" applyAlignment="1">
      <alignment horizontal="center" vertical="top"/>
    </xf>
    <xf numFmtId="0" fontId="4" fillId="5" borderId="7" xfId="28" applyFont="1" applyFill="1" applyBorder="1" applyAlignment="1">
      <alignment horizontal="right" vertical="top" wrapText="1"/>
    </xf>
    <xf numFmtId="164" fontId="6" fillId="0" borderId="7" xfId="29" applyNumberFormat="1" applyFont="1" applyBorder="1" applyAlignment="1">
      <alignment horizontal="center" vertical="top"/>
    </xf>
    <xf numFmtId="165" fontId="6" fillId="0" borderId="7" xfId="30" applyNumberFormat="1" applyFont="1" applyBorder="1" applyAlignment="1">
      <alignment horizontal="center" vertical="top"/>
    </xf>
    <xf numFmtId="0" fontId="4" fillId="5" borderId="9" xfId="25" applyFont="1" applyFill="1" applyBorder="1" applyAlignment="1">
      <alignment horizontal="right" vertical="top" wrapText="1"/>
    </xf>
    <xf numFmtId="164" fontId="6" fillId="0" borderId="7" xfId="31" applyNumberFormat="1" applyFont="1" applyBorder="1" applyAlignment="1">
      <alignment horizontal="center" vertical="top"/>
    </xf>
    <xf numFmtId="165" fontId="6" fillId="0" borderId="7" xfId="32" applyNumberFormat="1" applyFont="1" applyBorder="1" applyAlignment="1">
      <alignment horizontal="center" vertical="top"/>
    </xf>
    <xf numFmtId="164" fontId="6" fillId="0" borderId="7" xfId="33" applyNumberFormat="1" applyFont="1" applyBorder="1" applyAlignment="1">
      <alignment horizontal="center" vertical="top"/>
    </xf>
    <xf numFmtId="165" fontId="6" fillId="0" borderId="7" xfId="34" applyNumberFormat="1" applyFont="1" applyBorder="1" applyAlignment="1">
      <alignment horizontal="center" vertical="top"/>
    </xf>
    <xf numFmtId="164" fontId="6" fillId="0" borderId="7" xfId="35" applyNumberFormat="1" applyFont="1" applyBorder="1" applyAlignment="1">
      <alignment horizontal="center" vertical="top"/>
    </xf>
    <xf numFmtId="165" fontId="6" fillId="0" borderId="7" xfId="36" applyNumberFormat="1" applyFont="1" applyBorder="1" applyAlignment="1">
      <alignment horizontal="center" vertical="top"/>
    </xf>
    <xf numFmtId="164" fontId="6" fillId="0" borderId="7" xfId="37" applyNumberFormat="1" applyFont="1" applyBorder="1" applyAlignment="1">
      <alignment horizontal="center" vertical="top"/>
    </xf>
    <xf numFmtId="165" fontId="6" fillId="0" borderId="7" xfId="38" applyNumberFormat="1" applyFont="1" applyBorder="1" applyAlignment="1">
      <alignment horizontal="center" vertical="top"/>
    </xf>
    <xf numFmtId="0" fontId="4" fillId="3" borderId="0" xfId="28" applyFont="1" applyFill="1" applyBorder="1" applyAlignment="1">
      <alignment horizontal="right" vertical="top" wrapText="1"/>
    </xf>
    <xf numFmtId="164" fontId="6" fillId="0" borderId="0" xfId="37" applyNumberFormat="1" applyFont="1" applyBorder="1" applyAlignment="1">
      <alignment horizontal="center" vertical="top"/>
    </xf>
    <xf numFmtId="165" fontId="6" fillId="0" borderId="0" xfId="38" applyNumberFormat="1" applyFont="1" applyBorder="1" applyAlignment="1">
      <alignment horizontal="center" vertical="top"/>
    </xf>
    <xf numFmtId="164" fontId="6" fillId="0" borderId="7" xfId="41" applyNumberFormat="1" applyFont="1" applyBorder="1" applyAlignment="1">
      <alignment horizontal="center" vertical="top"/>
    </xf>
    <xf numFmtId="165" fontId="6" fillId="0" borderId="7" xfId="42" applyNumberFormat="1" applyFont="1" applyBorder="1" applyAlignment="1">
      <alignment horizontal="center" vertical="top"/>
    </xf>
    <xf numFmtId="164" fontId="6" fillId="0" borderId="7" xfId="43" applyNumberFormat="1" applyFont="1" applyBorder="1" applyAlignment="1">
      <alignment horizontal="center" vertical="top"/>
    </xf>
    <xf numFmtId="165" fontId="6" fillId="0" borderId="7" xfId="44" applyNumberFormat="1" applyFont="1" applyBorder="1" applyAlignment="1">
      <alignment horizontal="center" vertical="top"/>
    </xf>
    <xf numFmtId="164" fontId="6" fillId="0" borderId="7" xfId="45" applyNumberFormat="1" applyFont="1" applyBorder="1" applyAlignment="1">
      <alignment horizontal="center" vertical="top"/>
    </xf>
    <xf numFmtId="165" fontId="6" fillId="0" borderId="7" xfId="46" applyNumberFormat="1" applyFont="1" applyBorder="1" applyAlignment="1">
      <alignment horizontal="center" vertical="top"/>
    </xf>
    <xf numFmtId="164" fontId="6" fillId="0" borderId="7" xfId="47" applyNumberFormat="1" applyFont="1" applyBorder="1" applyAlignment="1">
      <alignment horizontal="center" vertical="top"/>
    </xf>
    <xf numFmtId="165" fontId="6" fillId="0" borderId="7" xfId="48" applyNumberFormat="1" applyFont="1" applyBorder="1" applyAlignment="1">
      <alignment horizontal="center" vertical="top"/>
    </xf>
    <xf numFmtId="164" fontId="6" fillId="0" borderId="7" xfId="49" applyNumberFormat="1" applyFont="1" applyBorder="1" applyAlignment="1">
      <alignment horizontal="center" vertical="top"/>
    </xf>
    <xf numFmtId="165" fontId="6" fillId="0" borderId="7" xfId="50" applyNumberFormat="1" applyFont="1" applyBorder="1" applyAlignment="1">
      <alignment horizontal="center" vertical="top"/>
    </xf>
    <xf numFmtId="0" fontId="4" fillId="5" borderId="7" xfId="51" applyFont="1" applyFill="1" applyBorder="1" applyAlignment="1">
      <alignment horizontal="right" vertical="top" wrapText="1"/>
    </xf>
    <xf numFmtId="164" fontId="4" fillId="0" borderId="7" xfId="52" applyNumberFormat="1" applyFont="1" applyBorder="1" applyAlignment="1">
      <alignment horizontal="center" vertical="top"/>
    </xf>
    <xf numFmtId="165" fontId="4" fillId="0" borderId="7" xfId="53" applyNumberFormat="1" applyFont="1" applyBorder="1" applyAlignment="1">
      <alignment horizontal="center" vertical="top"/>
    </xf>
    <xf numFmtId="0" fontId="4" fillId="5" borderId="7" xfId="54" applyFont="1" applyFill="1" applyBorder="1" applyAlignment="1">
      <alignment horizontal="right" vertical="top" wrapText="1"/>
    </xf>
    <xf numFmtId="164" fontId="4" fillId="0" borderId="7" xfId="55" applyNumberFormat="1" applyFont="1" applyBorder="1" applyAlignment="1">
      <alignment horizontal="center" vertical="top"/>
    </xf>
    <xf numFmtId="165" fontId="4" fillId="0" borderId="7" xfId="56" applyNumberFormat="1" applyFont="1" applyBorder="1" applyAlignment="1">
      <alignment horizontal="center" vertical="top"/>
    </xf>
    <xf numFmtId="0" fontId="8" fillId="2" borderId="7" xfId="57" applyFont="1" applyFill="1" applyBorder="1" applyAlignment="1">
      <alignment horizontal="right" vertical="top" wrapText="1"/>
    </xf>
    <xf numFmtId="164" fontId="9" fillId="0" borderId="7" xfId="58" applyNumberFormat="1" applyFont="1" applyBorder="1" applyAlignment="1">
      <alignment horizontal="center" vertical="top"/>
    </xf>
    <xf numFmtId="165" fontId="9" fillId="0" borderId="7" xfId="59" applyNumberFormat="1" applyFont="1" applyBorder="1" applyAlignment="1">
      <alignment horizontal="center" vertical="top"/>
    </xf>
    <xf numFmtId="0" fontId="8" fillId="2" borderId="7" xfId="60" applyFont="1" applyFill="1" applyBorder="1" applyAlignment="1">
      <alignment horizontal="right" vertical="top" wrapText="1"/>
    </xf>
    <xf numFmtId="164" fontId="9" fillId="0" borderId="7" xfId="61" applyNumberFormat="1" applyFont="1" applyBorder="1" applyAlignment="1">
      <alignment horizontal="center" vertical="top"/>
    </xf>
    <xf numFmtId="165" fontId="9" fillId="0" borderId="7" xfId="62" applyNumberFormat="1" applyFont="1" applyBorder="1" applyAlignment="1">
      <alignment horizontal="center" vertical="top"/>
    </xf>
    <xf numFmtId="0" fontId="8" fillId="2" borderId="7" xfId="57" applyFont="1" applyFill="1" applyBorder="1" applyAlignment="1">
      <alignment horizontal="center" vertical="top" wrapText="1"/>
    </xf>
    <xf numFmtId="164" fontId="8" fillId="0" borderId="7" xfId="58" applyNumberFormat="1" applyFont="1" applyBorder="1" applyAlignment="1">
      <alignment horizontal="center" vertical="top"/>
    </xf>
    <xf numFmtId="165" fontId="8" fillId="0" borderId="7" xfId="59" applyNumberFormat="1" applyFont="1" applyBorder="1" applyAlignment="1">
      <alignment horizontal="center" vertical="top"/>
    </xf>
    <xf numFmtId="0" fontId="8" fillId="2" borderId="7" xfId="60" applyFont="1" applyFill="1" applyBorder="1" applyAlignment="1">
      <alignment horizontal="center" vertical="top" wrapText="1"/>
    </xf>
    <xf numFmtId="164" fontId="8" fillId="0" borderId="7" xfId="61" applyNumberFormat="1" applyFont="1" applyBorder="1" applyAlignment="1">
      <alignment horizontal="center" vertical="top"/>
    </xf>
    <xf numFmtId="165" fontId="8" fillId="0" borderId="7" xfId="62" applyNumberFormat="1" applyFont="1" applyBorder="1" applyAlignment="1">
      <alignment horizontal="center" vertical="top"/>
    </xf>
    <xf numFmtId="0" fontId="4" fillId="6" borderId="7" xfId="4" applyFont="1" applyFill="1" applyBorder="1" applyAlignment="1">
      <alignment horizontal="right" vertical="top" wrapText="1"/>
    </xf>
    <xf numFmtId="0" fontId="0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5" fontId="4" fillId="3" borderId="13" xfId="12" applyNumberFormat="1" applyFont="1" applyFill="1" applyBorder="1" applyAlignment="1">
      <alignment horizontal="center" vertical="top"/>
    </xf>
    <xf numFmtId="165" fontId="4" fillId="3" borderId="13" xfId="15" applyNumberFormat="1" applyFont="1" applyFill="1" applyBorder="1" applyAlignment="1">
      <alignment horizontal="center" vertical="top"/>
    </xf>
    <xf numFmtId="164" fontId="4" fillId="7" borderId="7" xfId="11" applyNumberFormat="1" applyFont="1" applyFill="1" applyBorder="1" applyAlignment="1">
      <alignment horizontal="center" vertical="top"/>
    </xf>
    <xf numFmtId="164" fontId="4" fillId="7" borderId="14" xfId="11" applyNumberFormat="1" applyFont="1" applyFill="1" applyBorder="1" applyAlignment="1">
      <alignment horizontal="right" vertical="top"/>
    </xf>
    <xf numFmtId="164" fontId="4" fillId="7" borderId="14" xfId="14" applyNumberFormat="1" applyFont="1" applyFill="1" applyBorder="1" applyAlignment="1">
      <alignment horizontal="right" vertical="top"/>
    </xf>
    <xf numFmtId="164" fontId="7" fillId="7" borderId="14" xfId="14" applyNumberFormat="1" applyFont="1" applyFill="1" applyBorder="1" applyAlignment="1">
      <alignment horizontal="right" vertical="top"/>
    </xf>
    <xf numFmtId="165" fontId="4" fillId="3" borderId="17" xfId="12" applyNumberFormat="1" applyFont="1" applyFill="1" applyBorder="1" applyAlignment="1">
      <alignment horizontal="center" vertical="top"/>
    </xf>
    <xf numFmtId="0" fontId="0" fillId="0" borderId="15" xfId="0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9" borderId="0" xfId="0" applyFont="1" applyFill="1" applyAlignment="1">
      <alignment horizontal="center"/>
    </xf>
    <xf numFmtId="0" fontId="4" fillId="9" borderId="7" xfId="4" applyFont="1" applyFill="1" applyBorder="1" applyAlignment="1">
      <alignment horizontal="right" vertical="top" wrapText="1"/>
    </xf>
    <xf numFmtId="164" fontId="6" fillId="9" borderId="7" xfId="5" applyNumberFormat="1" applyFont="1" applyFill="1" applyBorder="1" applyAlignment="1">
      <alignment horizontal="center" vertical="center"/>
    </xf>
    <xf numFmtId="165" fontId="6" fillId="9" borderId="7" xfId="6" applyNumberFormat="1" applyFont="1" applyFill="1" applyBorder="1" applyAlignment="1">
      <alignment horizontal="center" vertical="center"/>
    </xf>
    <xf numFmtId="0" fontId="4" fillId="9" borderId="18" xfId="4" applyFont="1" applyFill="1" applyBorder="1" applyAlignment="1">
      <alignment horizontal="right" vertical="top" wrapText="1"/>
    </xf>
    <xf numFmtId="164" fontId="6" fillId="9" borderId="18" xfId="5" applyNumberFormat="1" applyFont="1" applyFill="1" applyBorder="1" applyAlignment="1">
      <alignment horizontal="center" vertical="center"/>
    </xf>
    <xf numFmtId="165" fontId="6" fillId="9" borderId="18" xfId="6" applyNumberFormat="1" applyFont="1" applyFill="1" applyBorder="1" applyAlignment="1">
      <alignment horizontal="center" vertical="center"/>
    </xf>
    <xf numFmtId="0" fontId="4" fillId="9" borderId="13" xfId="4" applyFont="1" applyFill="1" applyBorder="1" applyAlignment="1">
      <alignment horizontal="right" vertical="top" wrapText="1"/>
    </xf>
    <xf numFmtId="164" fontId="6" fillId="9" borderId="13" xfId="5" applyNumberFormat="1" applyFont="1" applyFill="1" applyBorder="1" applyAlignment="1">
      <alignment horizontal="center" vertical="center"/>
    </xf>
    <xf numFmtId="165" fontId="6" fillId="9" borderId="13" xfId="6" applyNumberFormat="1" applyFont="1" applyFill="1" applyBorder="1" applyAlignment="1">
      <alignment horizontal="center" vertical="center"/>
    </xf>
    <xf numFmtId="0" fontId="0" fillId="9" borderId="0" xfId="0" applyFont="1" applyFill="1"/>
    <xf numFmtId="164" fontId="0" fillId="9" borderId="0" xfId="0" applyNumberFormat="1" applyFont="1" applyFill="1" applyAlignment="1">
      <alignment horizontal="center"/>
    </xf>
    <xf numFmtId="0" fontId="5" fillId="0" borderId="0" xfId="4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66" fontId="0" fillId="0" borderId="7" xfId="0" applyNumberFormat="1" applyFont="1" applyBorder="1" applyAlignment="1">
      <alignment horizontal="center"/>
    </xf>
    <xf numFmtId="10" fontId="6" fillId="0" borderId="7" xfId="3" applyNumberFormat="1" applyFont="1" applyBorder="1" applyAlignment="1">
      <alignment horizontal="center" vertical="center"/>
    </xf>
    <xf numFmtId="10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6" fontId="4" fillId="0" borderId="0" xfId="66" applyNumberFormat="1" applyFont="1" applyBorder="1" applyAlignment="1">
      <alignment horizontal="center" wrapText="1"/>
    </xf>
    <xf numFmtId="166" fontId="0" fillId="0" borderId="0" xfId="0" applyNumberFormat="1" applyFont="1" applyBorder="1" applyAlignment="1">
      <alignment horizontal="center"/>
    </xf>
    <xf numFmtId="166" fontId="3" fillId="0" borderId="0" xfId="69" applyNumberFormat="1" applyFont="1" applyBorder="1" applyAlignment="1">
      <alignment horizontal="center" vertical="top"/>
    </xf>
    <xf numFmtId="166" fontId="3" fillId="0" borderId="12" xfId="71" applyNumberFormat="1" applyFont="1" applyBorder="1" applyAlignment="1">
      <alignment horizontal="center" vertical="top"/>
    </xf>
    <xf numFmtId="166" fontId="3" fillId="0" borderId="6" xfId="71" applyNumberFormat="1" applyFont="1" applyBorder="1" applyAlignment="1">
      <alignment horizontal="center" vertical="top"/>
    </xf>
    <xf numFmtId="166" fontId="6" fillId="0" borderId="7" xfId="3" applyNumberFormat="1" applyFont="1" applyBorder="1" applyAlignment="1">
      <alignment horizontal="center" vertical="center"/>
    </xf>
    <xf numFmtId="166" fontId="0" fillId="0" borderId="0" xfId="0" applyNumberFormat="1" applyFont="1"/>
    <xf numFmtId="166" fontId="7" fillId="0" borderId="7" xfId="66" applyNumberFormat="1" applyFont="1" applyBorder="1" applyAlignment="1">
      <alignment horizontal="center" wrapText="1"/>
    </xf>
    <xf numFmtId="166" fontId="1" fillId="0" borderId="7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7" fillId="0" borderId="11" xfId="66" applyNumberFormat="1" applyFont="1" applyBorder="1" applyAlignment="1">
      <alignment horizontal="center" wrapText="1"/>
    </xf>
    <xf numFmtId="0" fontId="11" fillId="0" borderId="0" xfId="72"/>
    <xf numFmtId="165" fontId="13" fillId="0" borderId="21" xfId="72" applyNumberFormat="1" applyFont="1" applyBorder="1" applyAlignment="1">
      <alignment horizontal="right" vertical="top"/>
    </xf>
    <xf numFmtId="165" fontId="13" fillId="0" borderId="22" xfId="72" applyNumberFormat="1" applyFont="1" applyBorder="1" applyAlignment="1">
      <alignment horizontal="right" vertical="top"/>
    </xf>
    <xf numFmtId="165" fontId="13" fillId="0" borderId="25" xfId="72" applyNumberFormat="1" applyFont="1" applyBorder="1" applyAlignment="1">
      <alignment horizontal="right" vertical="top"/>
    </xf>
    <xf numFmtId="165" fontId="13" fillId="0" borderId="26" xfId="72" applyNumberFormat="1" applyFont="1" applyBorder="1" applyAlignment="1">
      <alignment horizontal="right" vertical="top"/>
    </xf>
    <xf numFmtId="165" fontId="13" fillId="0" borderId="29" xfId="72" applyNumberFormat="1" applyFont="1" applyBorder="1" applyAlignment="1">
      <alignment horizontal="right" vertical="top"/>
    </xf>
    <xf numFmtId="0" fontId="13" fillId="0" borderId="30" xfId="72" applyFont="1" applyBorder="1" applyAlignment="1">
      <alignment horizontal="left" vertical="top" wrapText="1"/>
    </xf>
    <xf numFmtId="0" fontId="0" fillId="3" borderId="0" xfId="0" applyFont="1" applyFill="1" applyAlignment="1">
      <alignment horizontal="center"/>
    </xf>
    <xf numFmtId="0" fontId="0" fillId="3" borderId="0" xfId="0" applyFont="1" applyFill="1"/>
    <xf numFmtId="0" fontId="12" fillId="3" borderId="19" xfId="72" applyFont="1" applyFill="1" applyBorder="1" applyAlignment="1">
      <alignment horizontal="left" vertical="top" wrapText="1"/>
    </xf>
    <xf numFmtId="164" fontId="13" fillId="3" borderId="20" xfId="72" applyNumberFormat="1" applyFont="1" applyFill="1" applyBorder="1" applyAlignment="1">
      <alignment horizontal="right" vertical="top"/>
    </xf>
    <xf numFmtId="165" fontId="13" fillId="3" borderId="21" xfId="72" applyNumberFormat="1" applyFont="1" applyFill="1" applyBorder="1" applyAlignment="1">
      <alignment horizontal="right" vertical="top"/>
    </xf>
    <xf numFmtId="0" fontId="12" fillId="3" borderId="23" xfId="72" applyFont="1" applyFill="1" applyBorder="1" applyAlignment="1">
      <alignment horizontal="left" vertical="top" wrapText="1"/>
    </xf>
    <xf numFmtId="164" fontId="13" fillId="3" borderId="24" xfId="72" applyNumberFormat="1" applyFont="1" applyFill="1" applyBorder="1" applyAlignment="1">
      <alignment horizontal="right" vertical="top"/>
    </xf>
    <xf numFmtId="165" fontId="13" fillId="3" borderId="25" xfId="72" applyNumberFormat="1" applyFont="1" applyFill="1" applyBorder="1" applyAlignment="1">
      <alignment horizontal="right" vertical="top"/>
    </xf>
    <xf numFmtId="0" fontId="12" fillId="3" borderId="27" xfId="72" applyFont="1" applyFill="1" applyBorder="1" applyAlignment="1">
      <alignment horizontal="left" vertical="top" wrapText="1"/>
    </xf>
    <xf numFmtId="164" fontId="13" fillId="3" borderId="28" xfId="72" applyNumberFormat="1" applyFont="1" applyFill="1" applyBorder="1" applyAlignment="1">
      <alignment horizontal="right" vertical="top"/>
    </xf>
    <xf numFmtId="165" fontId="13" fillId="3" borderId="29" xfId="72" applyNumberFormat="1" applyFont="1" applyFill="1" applyBorder="1" applyAlignment="1">
      <alignment horizontal="right" vertical="top"/>
    </xf>
    <xf numFmtId="0" fontId="2" fillId="3" borderId="0" xfId="0" applyFont="1" applyFill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3" borderId="0" xfId="0" applyFont="1" applyFill="1" applyAlignment="1">
      <alignment horizontal="center" vertical="center"/>
    </xf>
    <xf numFmtId="10" fontId="6" fillId="0" borderId="14" xfId="3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164" fontId="6" fillId="3" borderId="7" xfId="5" applyNumberFormat="1" applyFont="1" applyFill="1" applyBorder="1" applyAlignment="1">
      <alignment horizontal="center" vertical="center"/>
    </xf>
    <xf numFmtId="166" fontId="6" fillId="3" borderId="7" xfId="6" applyNumberFormat="1" applyFont="1" applyFill="1" applyBorder="1" applyAlignment="1">
      <alignment horizontal="center" vertical="center"/>
    </xf>
    <xf numFmtId="164" fontId="6" fillId="3" borderId="18" xfId="5" applyNumberFormat="1" applyFont="1" applyFill="1" applyBorder="1" applyAlignment="1">
      <alignment horizontal="center" vertical="center"/>
    </xf>
    <xf numFmtId="166" fontId="6" fillId="3" borderId="18" xfId="6" applyNumberFormat="1" applyFont="1" applyFill="1" applyBorder="1" applyAlignment="1">
      <alignment horizontal="center" vertical="center"/>
    </xf>
    <xf numFmtId="166" fontId="6" fillId="3" borderId="13" xfId="6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164" fontId="6" fillId="8" borderId="7" xfId="37" applyNumberFormat="1" applyFont="1" applyFill="1" applyBorder="1" applyAlignment="1">
      <alignment horizontal="center" vertical="top"/>
    </xf>
    <xf numFmtId="0" fontId="5" fillId="3" borderId="8" xfId="4" applyFont="1" applyFill="1" applyBorder="1" applyAlignment="1">
      <alignment horizontal="left" vertical="center" wrapText="1"/>
    </xf>
    <xf numFmtId="0" fontId="5" fillId="3" borderId="0" xfId="28" applyFont="1" applyFill="1" applyBorder="1" applyAlignment="1">
      <alignment horizontal="left" vertical="center" wrapText="1"/>
    </xf>
    <xf numFmtId="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8" borderId="16" xfId="10" applyFont="1" applyFill="1" applyBorder="1" applyAlignment="1">
      <alignment horizontal="left" vertical="top" wrapText="1"/>
    </xf>
    <xf numFmtId="0" fontId="4" fillId="8" borderId="0" xfId="10" applyFont="1" applyFill="1" applyBorder="1" applyAlignment="1">
      <alignment horizontal="left" vertical="top" wrapText="1"/>
    </xf>
  </cellXfs>
  <cellStyles count="73">
    <cellStyle name="Normal" xfId="0" builtinId="0"/>
    <cellStyle name="Normal_Descriptive Stats" xfId="72" xr:uid="{A1FE1FA7-B8B9-4C47-B5E1-E19413CD0901}"/>
    <cellStyle name="style1598372735856" xfId="1" xr:uid="{846B2AF6-E9EF-49D1-95C9-6F86AD9F4482}"/>
    <cellStyle name="style1598372735935" xfId="4" xr:uid="{CC6873BF-9ED2-4A16-B0D4-D355591AE58C}"/>
    <cellStyle name="style1598372736022" xfId="7" xr:uid="{00CC7254-5649-4A3F-BD59-180DAA20577B}"/>
    <cellStyle name="style1598372736110" xfId="2" xr:uid="{4A0568D6-C8D9-4673-A302-8F5E0A5433ED}"/>
    <cellStyle name="style1598372736189" xfId="3" xr:uid="{D0B1F5D5-9375-4921-8FA9-955A528D298E}"/>
    <cellStyle name="style1598372736357" xfId="5" xr:uid="{81D5B5F9-4004-403D-8DD6-8C649F3A7F54}"/>
    <cellStyle name="style1598372736436" xfId="6" xr:uid="{55A251E6-FA95-488A-8B5B-70AC5C1813B3}"/>
    <cellStyle name="style1598372736634" xfId="8" xr:uid="{8709EDC1-3F4A-4FE1-8F70-2619C1E89E8D}"/>
    <cellStyle name="style1598372736708" xfId="9" xr:uid="{2724C943-9E53-4C5A-8A60-D7B0C22DD915}"/>
    <cellStyle name="style1598373651074" xfId="10" xr:uid="{83C44926-F8CC-47BB-952A-B48B738F0496}"/>
    <cellStyle name="style1598373651164" xfId="13" xr:uid="{06ACA034-BB70-4D8F-ABA3-21E74B15B1EA}"/>
    <cellStyle name="style1598373651252" xfId="16" xr:uid="{CF3E43F1-2D92-4C6F-8F1F-9C4EBF3A7E7A}"/>
    <cellStyle name="style1598373651338" xfId="11" xr:uid="{6ADB5A96-355B-4F0F-AB05-EFCBBFBD6792}"/>
    <cellStyle name="style1598373651421" xfId="12" xr:uid="{51656450-6E7A-475C-B217-E912889AE55B}"/>
    <cellStyle name="style1598373651579" xfId="14" xr:uid="{59A5503C-FCA0-45F5-B88E-67386B84E04D}"/>
    <cellStyle name="style1598373651656" xfId="15" xr:uid="{80D6702B-A7A4-45D7-9496-497BB4A3526B}"/>
    <cellStyle name="style1598373651810" xfId="17" xr:uid="{ECAAF636-BD04-4318-A431-F09E8FD32FAA}"/>
    <cellStyle name="style1598373651903" xfId="18" xr:uid="{100D264A-5552-4AD7-8A89-F272D4E789BB}"/>
    <cellStyle name="style1598374013857" xfId="19" xr:uid="{46E79214-E6D6-459A-B060-0A92FB3CD4AA}"/>
    <cellStyle name="style1598374014000" xfId="22" xr:uid="{62BA17C7-5AA4-4131-942E-21C4B84BE1BD}"/>
    <cellStyle name="style1598374014205" xfId="20" xr:uid="{7729F0A2-7875-440A-AA10-A3CE2A18F0D9}"/>
    <cellStyle name="style1598374014282" xfId="21" xr:uid="{2921D47C-B988-4199-AFF2-F67EA2A531C1}"/>
    <cellStyle name="style1598374014437" xfId="23" xr:uid="{C08EC3C1-1FD6-4BA7-8C52-C612E115EA90}"/>
    <cellStyle name="style1598374014521" xfId="24" xr:uid="{B976CCDE-AB66-4159-BFCD-EA7C75598D4C}"/>
    <cellStyle name="style1598374480494" xfId="25" xr:uid="{F49367E5-C43D-4D28-B075-8493BCE400E5}"/>
    <cellStyle name="style1598374480560" xfId="28" xr:uid="{F376684E-2942-41CC-B62F-273C702675E3}"/>
    <cellStyle name="style1598374480690" xfId="26" xr:uid="{79AB83AD-3D18-4557-96FF-630549D93DCF}"/>
    <cellStyle name="style1598374480760" xfId="27" xr:uid="{CCDA3416-E1EF-4551-88F4-F156EA1C5883}"/>
    <cellStyle name="style1598374480917" xfId="29" xr:uid="{A96654F6-541B-4296-88C2-3E512500DD75}"/>
    <cellStyle name="style1598374480982" xfId="30" xr:uid="{7E2A307E-FF69-419A-B347-28BFFDB9F230}"/>
    <cellStyle name="style1598374634149" xfId="31" xr:uid="{F6572844-93C6-4BA8-85B7-6EC584844844}"/>
    <cellStyle name="style1598374634216" xfId="32" xr:uid="{77D10C74-76B1-41D7-A30E-D7FCC497739B}"/>
    <cellStyle name="style1598374634365" xfId="33" xr:uid="{E3012F39-9C4D-48FA-92C2-D29254613AE4}"/>
    <cellStyle name="style1598374634431" xfId="34" xr:uid="{1C318040-C196-43E6-BC4E-5BD0D51BF474}"/>
    <cellStyle name="style1598374790615" xfId="35" xr:uid="{29E4A2D6-48FC-493B-B62A-EC3F679BFA6A}"/>
    <cellStyle name="style1598374790822" xfId="39" xr:uid="{12C02058-321B-4486-A1CE-6C7BB6F36606}"/>
    <cellStyle name="style1598374791044" xfId="36" xr:uid="{87639497-B1A8-42B6-B25F-6E6F223242C9}"/>
    <cellStyle name="style1598374791154" xfId="37" xr:uid="{E5BF5B08-C2D6-4F8B-8ABF-4596DD3D3269}"/>
    <cellStyle name="style1598374791223" xfId="38" xr:uid="{1EAF5290-4A31-4B02-A49A-A7343BF37EC2}"/>
    <cellStyle name="style1598374791360" xfId="40" xr:uid="{66D85B32-AD13-4A33-A876-C625289EBF15}"/>
    <cellStyle name="style1598375782451" xfId="41" xr:uid="{B2E421C8-7EE9-4DF5-A77F-2302A135DD38}"/>
    <cellStyle name="style1598375782511" xfId="42" xr:uid="{0022090D-5C57-45A4-8BEC-88D0488596A8}"/>
    <cellStyle name="style1598375782637" xfId="43" xr:uid="{646B000D-B744-44D5-A32D-9CE392C2F596}"/>
    <cellStyle name="style1598375782700" xfId="44" xr:uid="{FF5FD517-EBC2-4E16-96AB-4E7E6ECBCAD8}"/>
    <cellStyle name="style1598376763095" xfId="45" xr:uid="{352DEC85-C0A1-4967-AA0B-80ECB6766C0B}"/>
    <cellStyle name="style1598376763439" xfId="46" xr:uid="{F51CB174-600A-453B-965A-B771F30212C3}"/>
    <cellStyle name="style1598377191242" xfId="47" xr:uid="{DE1DA99C-8BBA-4DA9-BF46-67E89464DBDD}"/>
    <cellStyle name="style1598377191303" xfId="48" xr:uid="{F19669BA-EA12-47A6-B724-DD00191AA3B7}"/>
    <cellStyle name="style1598377191411" xfId="49" xr:uid="{5DFAD7BF-CEBC-4C9E-A35A-9B93404C1E43}"/>
    <cellStyle name="style1598377191461" xfId="50" xr:uid="{CD1454C8-D358-4287-AAAC-6C82516F5CE1}"/>
    <cellStyle name="style1598377592775" xfId="54" xr:uid="{3C3ACF54-2896-4B1F-B361-2E4F215583C3}"/>
    <cellStyle name="style1598377593781" xfId="51" xr:uid="{0F50F351-35D1-4A25-B321-72EDE96301B4}"/>
    <cellStyle name="style1598377593837" xfId="52" xr:uid="{A29BA837-82C1-43BA-A449-755BEA67D7FA}"/>
    <cellStyle name="style1598377593892" xfId="53" xr:uid="{EA068F34-75D1-4254-8341-E6B82A8F5B3C}"/>
    <cellStyle name="style1598377594004" xfId="55" xr:uid="{CBAF538C-E75C-4FEF-952F-725DA7D241FD}"/>
    <cellStyle name="style1598377594059" xfId="56" xr:uid="{7BA0F032-0E03-45EB-81ED-3FD51F6CCBCE}"/>
    <cellStyle name="style1598377803012" xfId="60" xr:uid="{378167A4-CE36-4BF7-BAC0-10B5C46D5C37}"/>
    <cellStyle name="style1598377803771" xfId="57" xr:uid="{ECFDC9AF-A72F-49E1-9AD9-0E464101640D}"/>
    <cellStyle name="style1598377803831" xfId="58" xr:uid="{5BE52353-A972-4E95-A472-DC588FECD2F9}"/>
    <cellStyle name="style1598377804121" xfId="59" xr:uid="{1E80FB77-C88F-4A12-971D-D65F4C771515}"/>
    <cellStyle name="style1598377804222" xfId="61" xr:uid="{CF0EE0CC-D2E8-4AD8-BD7A-68C044D0F343}"/>
    <cellStyle name="style1598377804277" xfId="62" xr:uid="{678859D7-8A51-4391-B092-3B45DAD6AD0A}"/>
    <cellStyle name="style1598378012137" xfId="65" xr:uid="{73A867F6-DF43-45F7-9DB3-983CAD42BD6D}"/>
    <cellStyle name="style1598378012195" xfId="63" xr:uid="{0924CD20-64D0-4576-85E2-8CD38FD8C57A}"/>
    <cellStyle name="style1598378012538" xfId="64" xr:uid="{5EB2A6AC-A920-404E-B9C0-8FE1B5EFAF66}"/>
    <cellStyle name="style1598378485226" xfId="66" xr:uid="{CB6FE3CA-EB17-47F7-8D87-DC9F112F8931}"/>
    <cellStyle name="style1598378485286" xfId="67" xr:uid="{974A0360-0CF0-45EA-8CF9-E5311EA6661E}"/>
    <cellStyle name="style1598378485599" xfId="68" xr:uid="{FE5E0AE9-84AB-4D21-8E83-FB007D0647E1}"/>
    <cellStyle name="style1598378485658" xfId="69" xr:uid="{FA4DEBF4-DD12-42FA-A367-24BAB5B5C122}"/>
    <cellStyle name="style1598378485814" xfId="70" xr:uid="{F1B2C525-E6CD-41FB-B6AE-E200C31E016A}"/>
    <cellStyle name="style1598378485868" xfId="71" xr:uid="{DD759CCF-FB90-401A-A917-D636BEA4CD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5FD5-2C9B-48DA-B64B-1A112DB03AB0}">
  <dimension ref="A1:L205"/>
  <sheetViews>
    <sheetView tabSelected="1" topLeftCell="A121" zoomScale="115" zoomScaleNormal="115" workbookViewId="0">
      <selection activeCell="B126" sqref="B126"/>
    </sheetView>
  </sheetViews>
  <sheetFormatPr defaultColWidth="8.7109375" defaultRowHeight="14.45"/>
  <cols>
    <col min="1" max="1" width="30.85546875" style="5" customWidth="1"/>
    <col min="2" max="2" width="21.140625" style="6" customWidth="1"/>
    <col min="3" max="3" width="10.140625" style="6" customWidth="1"/>
    <col min="4" max="4" width="20.42578125" style="6" customWidth="1"/>
    <col min="5" max="5" width="12.5703125" style="6" customWidth="1"/>
    <col min="6" max="6" width="16.28515625" style="10" customWidth="1"/>
    <col min="7" max="7" width="12" style="146" customWidth="1"/>
    <col min="8" max="8" width="5.85546875" style="147" customWidth="1"/>
    <col min="9" max="9" width="14.85546875" style="147" customWidth="1"/>
    <col min="10" max="10" width="17.140625" style="5" customWidth="1"/>
    <col min="11" max="11" width="7.5703125" style="5" customWidth="1"/>
    <col min="12" max="12" width="9.7109375" style="5" customWidth="1"/>
    <col min="13" max="13" width="8.42578125" style="5" customWidth="1"/>
    <col min="14" max="14" width="8.5703125" style="5" customWidth="1"/>
    <col min="15" max="15" width="5.7109375" style="5" customWidth="1"/>
    <col min="16" max="16" width="7.5703125" style="5" customWidth="1"/>
    <col min="17" max="17" width="6.5703125" style="5" customWidth="1"/>
    <col min="18" max="18" width="6.28515625" style="5" customWidth="1"/>
    <col min="19" max="16384" width="8.7109375" style="5"/>
  </cols>
  <sheetData>
    <row r="1" spans="1:12" ht="27.95" customHeight="1">
      <c r="A1" s="127" t="s">
        <v>0</v>
      </c>
      <c r="B1" s="127" t="s">
        <v>1</v>
      </c>
      <c r="C1" s="127" t="s">
        <v>2</v>
      </c>
      <c r="D1" s="34"/>
      <c r="E1" s="34"/>
      <c r="F1" s="128"/>
    </row>
    <row r="2" spans="1:12">
      <c r="A2" s="3" t="s">
        <v>3</v>
      </c>
      <c r="B2" s="7"/>
      <c r="C2" s="7"/>
      <c r="D2" s="32"/>
      <c r="E2" s="32"/>
      <c r="F2" s="129"/>
    </row>
    <row r="3" spans="1:12">
      <c r="A3" s="17" t="s">
        <v>4</v>
      </c>
      <c r="B3" s="4">
        <v>110</v>
      </c>
      <c r="C3" s="124">
        <f>(B3/339)</f>
        <v>0.32448377581120946</v>
      </c>
      <c r="D3" s="35"/>
      <c r="E3" s="35"/>
      <c r="F3" s="130"/>
      <c r="G3" s="148"/>
      <c r="H3" s="149"/>
      <c r="I3" s="150"/>
      <c r="J3" s="140">
        <v>1.7699115044247788</v>
      </c>
      <c r="K3" s="141">
        <v>1.7699115044247788</v>
      </c>
    </row>
    <row r="4" spans="1:12">
      <c r="A4" s="17" t="s">
        <v>5</v>
      </c>
      <c r="B4" s="4">
        <v>214</v>
      </c>
      <c r="C4" s="124">
        <f>(B4/339)</f>
        <v>0.63126843657817111</v>
      </c>
      <c r="D4" s="33"/>
      <c r="E4" s="33"/>
      <c r="F4" s="131"/>
      <c r="G4" s="151"/>
      <c r="H4" s="152"/>
      <c r="I4" s="153"/>
      <c r="J4" s="142">
        <v>0.29498525073746312</v>
      </c>
      <c r="K4" s="143">
        <v>2.0648967551622417</v>
      </c>
    </row>
    <row r="5" spans="1:12">
      <c r="A5" s="17" t="s">
        <v>6</v>
      </c>
      <c r="B5" s="4">
        <v>4</v>
      </c>
      <c r="C5" s="124">
        <f>(B5/339)</f>
        <v>1.1799410029498525E-2</v>
      </c>
      <c r="D5" s="30"/>
      <c r="E5" s="30"/>
      <c r="F5" s="132"/>
      <c r="G5" s="151"/>
      <c r="H5" s="152"/>
      <c r="I5" s="153"/>
      <c r="J5" s="142">
        <v>0.29498525073746312</v>
      </c>
      <c r="K5" s="143">
        <v>2.359882005899705</v>
      </c>
    </row>
    <row r="6" spans="1:12">
      <c r="A6" s="17" t="s">
        <v>7</v>
      </c>
      <c r="B6" s="4">
        <v>11</v>
      </c>
      <c r="C6" s="124">
        <f>(B6/339)</f>
        <v>3.2448377581120944E-2</v>
      </c>
      <c r="D6" s="30"/>
      <c r="E6" s="30"/>
      <c r="F6" s="132"/>
      <c r="G6" s="151"/>
      <c r="H6" s="152"/>
      <c r="I6" s="153"/>
      <c r="J6" s="142">
        <v>0.29498525073746312</v>
      </c>
      <c r="K6" s="143">
        <v>2.6548672566371683</v>
      </c>
    </row>
    <row r="7" spans="1:12">
      <c r="B7" s="6">
        <f>SUM(B3:B6)</f>
        <v>339</v>
      </c>
      <c r="C7" s="6">
        <f>SUM(C3:C6)</f>
        <v>1</v>
      </c>
      <c r="G7" s="151"/>
      <c r="H7" s="152"/>
      <c r="I7" s="153"/>
      <c r="J7" s="142">
        <v>0.29498525073746312</v>
      </c>
      <c r="K7" s="143">
        <v>2.9498525073746311</v>
      </c>
    </row>
    <row r="8" spans="1:12">
      <c r="A8" s="2" t="s">
        <v>8</v>
      </c>
      <c r="D8" s="4" t="s">
        <v>9</v>
      </c>
      <c r="E8" s="161">
        <f>B19+B27+B30+B17+B21</f>
        <v>16</v>
      </c>
      <c r="F8" s="124">
        <f>E8/339</f>
        <v>4.71976401179941E-2</v>
      </c>
      <c r="G8" s="151"/>
      <c r="H8" s="152"/>
      <c r="I8" s="153"/>
      <c r="J8" s="142">
        <v>37.75811209439528</v>
      </c>
      <c r="K8" s="143">
        <v>40.707964601769916</v>
      </c>
      <c r="L8" s="139"/>
    </row>
    <row r="9" spans="1:12">
      <c r="A9" s="18" t="s">
        <v>10</v>
      </c>
      <c r="B9" s="19">
        <v>6</v>
      </c>
      <c r="C9" s="160">
        <f>B9/339</f>
        <v>1.7699115044247787E-2</v>
      </c>
      <c r="D9" s="4" t="s">
        <v>11</v>
      </c>
      <c r="E9" s="19">
        <v>7</v>
      </c>
      <c r="F9" s="133">
        <f>E9/339</f>
        <v>2.0648967551622419E-2</v>
      </c>
      <c r="G9" s="151"/>
      <c r="H9" s="152"/>
      <c r="I9" s="153"/>
      <c r="J9" s="142">
        <v>0.29498525073746312</v>
      </c>
      <c r="K9" s="143">
        <v>41.002949852507378</v>
      </c>
      <c r="L9" s="139"/>
    </row>
    <row r="10" spans="1:12">
      <c r="A10" s="20" t="s">
        <v>12</v>
      </c>
      <c r="B10" s="21">
        <v>1</v>
      </c>
      <c r="C10" s="160">
        <f t="shared" ref="C10:C34" si="0">B10/339</f>
        <v>2.9498525073746312E-3</v>
      </c>
      <c r="D10" s="4" t="s">
        <v>13</v>
      </c>
      <c r="E10" s="21">
        <v>129</v>
      </c>
      <c r="F10" s="125">
        <f t="shared" ref="F10" si="1">E10/339</f>
        <v>0.38053097345132741</v>
      </c>
      <c r="G10" s="151"/>
      <c r="H10" s="152"/>
      <c r="I10" s="153"/>
      <c r="J10" s="142">
        <v>0.29498525073746312</v>
      </c>
      <c r="K10" s="143">
        <v>41.297935103244839</v>
      </c>
      <c r="L10" s="139"/>
    </row>
    <row r="11" spans="1:12">
      <c r="A11" s="20" t="s">
        <v>14</v>
      </c>
      <c r="B11" s="21">
        <v>1</v>
      </c>
      <c r="C11" s="160">
        <f t="shared" si="0"/>
        <v>2.9498525073746312E-3</v>
      </c>
      <c r="D11" s="4" t="s">
        <v>15</v>
      </c>
      <c r="E11" s="161">
        <f>B10+B11+B18+B20+B23+B33+B32</f>
        <v>34</v>
      </c>
      <c r="F11" s="124">
        <f>E11/339</f>
        <v>0.10029498525073746</v>
      </c>
      <c r="G11" s="151"/>
      <c r="H11" s="152"/>
      <c r="I11" s="153"/>
      <c r="J11" s="142">
        <v>0.29498525073746312</v>
      </c>
      <c r="K11" s="143">
        <v>41.592920353982301</v>
      </c>
      <c r="L11" s="139"/>
    </row>
    <row r="12" spans="1:12">
      <c r="A12" s="20" t="s">
        <v>16</v>
      </c>
      <c r="B12" s="21">
        <v>1</v>
      </c>
      <c r="C12" s="160">
        <f>B12/339</f>
        <v>2.9498525073746312E-3</v>
      </c>
      <c r="D12" s="4" t="s">
        <v>17</v>
      </c>
      <c r="E12" s="4">
        <v>7</v>
      </c>
      <c r="F12" s="124">
        <f>E12/339</f>
        <v>2.0648967551622419E-2</v>
      </c>
      <c r="G12" s="151"/>
      <c r="H12" s="152"/>
      <c r="I12" s="153"/>
      <c r="J12" s="142"/>
      <c r="K12" s="143"/>
      <c r="L12" s="139"/>
    </row>
    <row r="13" spans="1:12">
      <c r="A13" s="20" t="s">
        <v>13</v>
      </c>
      <c r="B13" s="21">
        <v>129</v>
      </c>
      <c r="C13" s="160">
        <f t="shared" si="0"/>
        <v>0.38053097345132741</v>
      </c>
      <c r="D13" s="4" t="s">
        <v>18</v>
      </c>
      <c r="E13" s="161">
        <f>B22+B24+B31+B29</f>
        <v>4</v>
      </c>
      <c r="F13" s="124">
        <f>E13/339</f>
        <v>1.1799410029498525E-2</v>
      </c>
      <c r="G13" s="151"/>
      <c r="H13" s="152"/>
      <c r="I13" s="153"/>
      <c r="J13" s="142">
        <v>2.0648967551622417</v>
      </c>
      <c r="K13" s="143">
        <v>43.657817109144545</v>
      </c>
      <c r="L13" s="139"/>
    </row>
    <row r="14" spans="1:12">
      <c r="A14" s="20" t="s">
        <v>19</v>
      </c>
      <c r="B14" s="21">
        <v>1</v>
      </c>
      <c r="C14" s="160">
        <f t="shared" si="0"/>
        <v>2.9498525073746312E-3</v>
      </c>
      <c r="D14" s="4" t="s">
        <v>20</v>
      </c>
      <c r="E14" s="161">
        <f>B14+B15+B16+B12</f>
        <v>4</v>
      </c>
      <c r="F14" s="124">
        <f>E14/339</f>
        <v>1.1799410029498525E-2</v>
      </c>
      <c r="G14" s="151"/>
      <c r="H14" s="152"/>
      <c r="I14" s="153"/>
      <c r="J14" s="142">
        <v>0.29498525073746312</v>
      </c>
      <c r="K14" s="143">
        <v>43.952802359882007</v>
      </c>
      <c r="L14" s="139"/>
    </row>
    <row r="15" spans="1:12">
      <c r="A15" s="20" t="s">
        <v>21</v>
      </c>
      <c r="B15" s="21">
        <v>1</v>
      </c>
      <c r="C15" s="160">
        <f t="shared" si="0"/>
        <v>2.9498525073746312E-3</v>
      </c>
      <c r="D15" s="4" t="s">
        <v>22</v>
      </c>
      <c r="E15" s="161">
        <f>B34</f>
        <v>137</v>
      </c>
      <c r="F15" s="124">
        <f>E15/339</f>
        <v>0.40412979351032446</v>
      </c>
      <c r="G15" s="151"/>
      <c r="H15" s="152"/>
      <c r="I15" s="153"/>
      <c r="J15" s="142">
        <v>0.29498525073746312</v>
      </c>
      <c r="K15" s="143">
        <v>44.247787610619469</v>
      </c>
      <c r="L15" s="139"/>
    </row>
    <row r="16" spans="1:12">
      <c r="A16" s="20" t="s">
        <v>23</v>
      </c>
      <c r="B16" s="21">
        <v>1</v>
      </c>
      <c r="C16" s="160">
        <f t="shared" si="0"/>
        <v>2.9498525073746312E-3</v>
      </c>
      <c r="D16" s="4" t="s">
        <v>24</v>
      </c>
      <c r="E16" s="4">
        <v>1</v>
      </c>
      <c r="F16" s="124">
        <f>E16/339</f>
        <v>2.9498525073746312E-3</v>
      </c>
      <c r="G16" s="151"/>
      <c r="H16" s="152"/>
      <c r="I16" s="153"/>
      <c r="J16" s="142">
        <v>0.29498525073746312</v>
      </c>
      <c r="K16" s="143">
        <v>44.54277286135693</v>
      </c>
      <c r="L16" s="139"/>
    </row>
    <row r="17" spans="1:12">
      <c r="A17" s="20" t="s">
        <v>25</v>
      </c>
      <c r="B17" s="21">
        <v>7</v>
      </c>
      <c r="C17" s="125">
        <f t="shared" si="0"/>
        <v>2.0648967551622419E-2</v>
      </c>
      <c r="E17" s="9">
        <f>SUM(E8:E16)</f>
        <v>339</v>
      </c>
      <c r="G17" s="151"/>
      <c r="H17" s="152"/>
      <c r="I17" s="153"/>
      <c r="J17" s="142">
        <v>0.29498525073746312</v>
      </c>
      <c r="K17" s="143">
        <v>44.837758112094392</v>
      </c>
      <c r="L17" s="139"/>
    </row>
    <row r="18" spans="1:12">
      <c r="A18" s="20" t="s">
        <v>26</v>
      </c>
      <c r="B18" s="21">
        <v>1</v>
      </c>
      <c r="C18" s="125">
        <f t="shared" si="0"/>
        <v>2.9498525073746312E-3</v>
      </c>
      <c r="G18" s="151"/>
      <c r="H18" s="152"/>
      <c r="I18" s="153"/>
      <c r="J18" s="142">
        <v>0.29498525073746312</v>
      </c>
      <c r="K18" s="143">
        <v>45.132743362831853</v>
      </c>
      <c r="L18" s="139"/>
    </row>
    <row r="19" spans="1:12">
      <c r="A19" s="20" t="s">
        <v>27</v>
      </c>
      <c r="B19" s="21">
        <v>1</v>
      </c>
      <c r="C19" s="125">
        <f t="shared" si="0"/>
        <v>2.9498525073746312E-3</v>
      </c>
      <c r="G19" s="151"/>
      <c r="H19" s="152"/>
      <c r="I19" s="153"/>
      <c r="J19" s="142">
        <v>1.7699115044247788</v>
      </c>
      <c r="K19" s="143">
        <v>46.902654867256636</v>
      </c>
      <c r="L19" s="139"/>
    </row>
    <row r="20" spans="1:12">
      <c r="A20" s="20" t="s">
        <v>28</v>
      </c>
      <c r="B20" s="21">
        <v>1</v>
      </c>
      <c r="C20" s="125">
        <f t="shared" si="0"/>
        <v>2.9498525073746312E-3</v>
      </c>
      <c r="G20" s="151"/>
      <c r="H20" s="152"/>
      <c r="I20" s="153"/>
      <c r="J20" s="142">
        <v>0.29498525073746312</v>
      </c>
      <c r="K20" s="143">
        <v>47.197640117994098</v>
      </c>
      <c r="L20" s="139"/>
    </row>
    <row r="21" spans="1:12">
      <c r="A21" s="20" t="s">
        <v>29</v>
      </c>
      <c r="B21" s="21">
        <v>1</v>
      </c>
      <c r="C21" s="125">
        <f t="shared" si="0"/>
        <v>2.9498525073746312E-3</v>
      </c>
      <c r="G21" s="151"/>
      <c r="H21" s="152"/>
      <c r="I21" s="153"/>
      <c r="J21" s="142">
        <v>1.7699115044247788</v>
      </c>
      <c r="K21" s="143">
        <v>49.262536873156343</v>
      </c>
      <c r="L21" s="139"/>
    </row>
    <row r="22" spans="1:12">
      <c r="A22" s="20" t="s">
        <v>30</v>
      </c>
      <c r="B22" s="21">
        <v>1</v>
      </c>
      <c r="C22" s="125">
        <f t="shared" si="0"/>
        <v>2.9498525073746312E-3</v>
      </c>
      <c r="G22" s="151"/>
      <c r="H22" s="152"/>
      <c r="I22" s="153"/>
      <c r="J22" s="142">
        <v>0.29498525073746312</v>
      </c>
      <c r="K22" s="143">
        <v>47.492625368731559</v>
      </c>
      <c r="L22" s="139"/>
    </row>
    <row r="23" spans="1:12">
      <c r="A23" s="20" t="s">
        <v>31</v>
      </c>
      <c r="B23" s="21">
        <v>6</v>
      </c>
      <c r="C23" s="125">
        <f t="shared" si="0"/>
        <v>1.7699115044247787E-2</v>
      </c>
      <c r="G23" s="151"/>
      <c r="H23" s="152"/>
      <c r="I23" s="153"/>
      <c r="J23" s="142">
        <v>0.29498525073746312</v>
      </c>
      <c r="K23" s="143">
        <v>49.557522123893804</v>
      </c>
      <c r="L23" s="139"/>
    </row>
    <row r="24" spans="1:12">
      <c r="A24" s="20" t="s">
        <v>32</v>
      </c>
      <c r="B24" s="21">
        <v>1</v>
      </c>
      <c r="C24" s="125">
        <f t="shared" si="0"/>
        <v>2.9498525073746312E-3</v>
      </c>
      <c r="G24" s="151"/>
      <c r="H24" s="152"/>
      <c r="I24" s="153"/>
      <c r="J24" s="142">
        <v>0.29498525073746312</v>
      </c>
      <c r="K24" s="143">
        <v>49.852507374631266</v>
      </c>
      <c r="L24" s="139"/>
    </row>
    <row r="25" spans="1:12">
      <c r="A25" s="20" t="s">
        <v>17</v>
      </c>
      <c r="B25" s="21">
        <v>7</v>
      </c>
      <c r="C25" s="125">
        <f t="shared" si="0"/>
        <v>2.0648967551622419E-2</v>
      </c>
      <c r="G25" s="151"/>
      <c r="H25" s="152"/>
      <c r="I25" s="153"/>
      <c r="J25" s="142">
        <v>0.29498525073746312</v>
      </c>
      <c r="K25" s="143">
        <v>50.147492625368727</v>
      </c>
      <c r="L25" s="139"/>
    </row>
    <row r="26" spans="1:12">
      <c r="A26" s="20" t="s">
        <v>33</v>
      </c>
      <c r="B26" s="21">
        <v>1</v>
      </c>
      <c r="C26" s="125">
        <f t="shared" si="0"/>
        <v>2.9498525073746312E-3</v>
      </c>
      <c r="G26" s="151"/>
      <c r="H26" s="152"/>
      <c r="I26" s="153"/>
      <c r="J26" s="142">
        <v>0.29498525073746312</v>
      </c>
      <c r="K26" s="143">
        <v>50.442477876106196</v>
      </c>
      <c r="L26" s="139"/>
    </row>
    <row r="27" spans="1:12">
      <c r="A27" s="20" t="s">
        <v>34</v>
      </c>
      <c r="B27" s="21">
        <v>1</v>
      </c>
      <c r="C27" s="125">
        <f t="shared" si="0"/>
        <v>2.9498525073746312E-3</v>
      </c>
      <c r="G27" s="151"/>
      <c r="H27" s="152"/>
      <c r="I27" s="153"/>
      <c r="J27" s="142">
        <v>1.7699115044247788</v>
      </c>
      <c r="K27" s="143">
        <v>52.212389380530979</v>
      </c>
      <c r="L27" s="139"/>
    </row>
    <row r="28" spans="1:12">
      <c r="A28" s="97" t="s">
        <v>35</v>
      </c>
      <c r="B28" s="21">
        <v>1</v>
      </c>
      <c r="C28" s="125">
        <f t="shared" si="0"/>
        <v>2.9498525073746312E-3</v>
      </c>
      <c r="G28" s="151"/>
      <c r="H28" s="152"/>
      <c r="I28" s="153"/>
      <c r="J28" s="142">
        <v>0.29498525073746312</v>
      </c>
      <c r="K28" s="143">
        <v>52.507374631268434</v>
      </c>
      <c r="L28" s="139"/>
    </row>
    <row r="29" spans="1:12">
      <c r="A29" s="20" t="s">
        <v>36</v>
      </c>
      <c r="B29" s="21">
        <v>1</v>
      </c>
      <c r="C29" s="125">
        <f t="shared" si="0"/>
        <v>2.9498525073746312E-3</v>
      </c>
      <c r="G29" s="151"/>
      <c r="H29" s="152"/>
      <c r="I29" s="153"/>
      <c r="J29" s="142">
        <v>0.88495575221238942</v>
      </c>
      <c r="K29" s="143">
        <v>53.392330383480825</v>
      </c>
      <c r="L29" s="139"/>
    </row>
    <row r="30" spans="1:12" ht="15">
      <c r="A30" s="20" t="s">
        <v>37</v>
      </c>
      <c r="B30" s="21">
        <v>6</v>
      </c>
      <c r="C30" s="125">
        <f t="shared" si="0"/>
        <v>1.7699115044247787E-2</v>
      </c>
      <c r="F30" s="168"/>
      <c r="G30" s="151"/>
      <c r="H30" s="152"/>
      <c r="I30" s="153"/>
      <c r="J30" s="142">
        <v>6.1946902654867255</v>
      </c>
      <c r="K30" s="143">
        <v>59.587020648967545</v>
      </c>
      <c r="L30" s="139"/>
    </row>
    <row r="31" spans="1:12">
      <c r="A31" s="20" t="s">
        <v>38</v>
      </c>
      <c r="B31" s="21">
        <v>1</v>
      </c>
      <c r="C31" s="125">
        <f t="shared" si="0"/>
        <v>2.9498525073746312E-3</v>
      </c>
      <c r="G31" s="151"/>
      <c r="H31" s="152"/>
      <c r="I31" s="153"/>
      <c r="J31" s="142">
        <v>39.528023598820063</v>
      </c>
      <c r="K31" s="143">
        <v>99.115044247787608</v>
      </c>
      <c r="L31" s="139"/>
    </row>
    <row r="32" spans="1:12">
      <c r="A32" s="20" t="s">
        <v>39</v>
      </c>
      <c r="B32" s="21">
        <v>3</v>
      </c>
      <c r="C32" s="125">
        <f t="shared" si="0"/>
        <v>8.8495575221238937E-3</v>
      </c>
      <c r="G32" s="151"/>
      <c r="H32" s="152"/>
      <c r="I32" s="153"/>
      <c r="J32" s="142">
        <v>0.29498525073746312</v>
      </c>
      <c r="K32" s="143">
        <v>99.410029498525077</v>
      </c>
      <c r="L32" s="139"/>
    </row>
    <row r="33" spans="1:12">
      <c r="A33" s="20" t="s">
        <v>40</v>
      </c>
      <c r="B33" s="21">
        <v>21</v>
      </c>
      <c r="C33" s="125">
        <f t="shared" si="0"/>
        <v>6.1946902654867256E-2</v>
      </c>
      <c r="G33" s="151"/>
      <c r="H33" s="152"/>
      <c r="I33" s="153"/>
      <c r="J33" s="142">
        <v>0.58997050147492625</v>
      </c>
      <c r="K33" s="143">
        <v>100</v>
      </c>
      <c r="L33" s="139"/>
    </row>
    <row r="34" spans="1:12">
      <c r="A34" s="20" t="s">
        <v>22</v>
      </c>
      <c r="B34" s="21">
        <v>137</v>
      </c>
      <c r="C34" s="125">
        <f t="shared" si="0"/>
        <v>0.40412979351032446</v>
      </c>
      <c r="G34" s="154"/>
      <c r="H34" s="155"/>
      <c r="I34" s="156"/>
      <c r="J34" s="144">
        <v>100</v>
      </c>
      <c r="K34" s="145"/>
      <c r="L34" s="139"/>
    </row>
    <row r="35" spans="1:12">
      <c r="B35" s="9">
        <f>SUM(B9:B34)</f>
        <v>339</v>
      </c>
      <c r="C35" s="126">
        <f>SUM(C9:C34)</f>
        <v>1</v>
      </c>
      <c r="L35" s="139"/>
    </row>
    <row r="36" spans="1:12">
      <c r="A36" s="121" t="s">
        <v>41</v>
      </c>
      <c r="B36" s="122"/>
      <c r="C36" s="122"/>
      <c r="D36" s="6" t="s">
        <v>42</v>
      </c>
      <c r="L36" s="139"/>
    </row>
    <row r="37" spans="1:12">
      <c r="A37" s="110" t="s">
        <v>43</v>
      </c>
      <c r="B37" s="111">
        <v>210</v>
      </c>
      <c r="C37" s="112">
        <v>62.5</v>
      </c>
      <c r="D37" s="163">
        <f>210+2</f>
        <v>212</v>
      </c>
      <c r="E37" s="164">
        <f>D37/339</f>
        <v>0.62536873156342188</v>
      </c>
      <c r="F37" s="162">
        <f>SUM(B37:B40)</f>
        <v>330</v>
      </c>
      <c r="L37" s="139"/>
    </row>
    <row r="38" spans="1:12">
      <c r="A38" s="110" t="s">
        <v>44</v>
      </c>
      <c r="B38" s="111">
        <v>77</v>
      </c>
      <c r="C38" s="112">
        <v>25.1</v>
      </c>
      <c r="D38" s="163">
        <f>77+8</f>
        <v>85</v>
      </c>
      <c r="E38" s="164">
        <f>D38/339</f>
        <v>0.25073746312684364</v>
      </c>
      <c r="F38" s="9">
        <f>SUM(D37:D40)</f>
        <v>348</v>
      </c>
      <c r="L38" s="139"/>
    </row>
    <row r="39" spans="1:12">
      <c r="A39" s="110" t="s">
        <v>45</v>
      </c>
      <c r="B39" s="111">
        <v>26</v>
      </c>
      <c r="C39" s="112">
        <v>9.1</v>
      </c>
      <c r="D39" s="163">
        <f>26+5</f>
        <v>31</v>
      </c>
      <c r="E39" s="164">
        <f>D39/339</f>
        <v>9.1445427728613568E-2</v>
      </c>
      <c r="F39" s="162"/>
      <c r="L39" s="139"/>
    </row>
    <row r="40" spans="1:12">
      <c r="A40" s="113" t="s">
        <v>46</v>
      </c>
      <c r="B40" s="114">
        <v>17</v>
      </c>
      <c r="C40" s="115">
        <v>5.9</v>
      </c>
      <c r="D40" s="165">
        <f>17+3</f>
        <v>20</v>
      </c>
      <c r="E40" s="166">
        <f>D40/339</f>
        <v>5.8997050147492625E-2</v>
      </c>
      <c r="F40" s="162"/>
      <c r="L40" s="139"/>
    </row>
    <row r="41" spans="1:12">
      <c r="A41" s="116" t="s">
        <v>47</v>
      </c>
      <c r="B41" s="117">
        <v>9</v>
      </c>
      <c r="C41" s="118">
        <v>2.7</v>
      </c>
      <c r="D41" s="9">
        <f>SUM(D37:D40)</f>
        <v>348</v>
      </c>
      <c r="E41" s="167"/>
      <c r="F41" s="162"/>
      <c r="L41" s="139"/>
    </row>
    <row r="42" spans="1:12">
      <c r="A42" s="119"/>
      <c r="B42" s="120">
        <f>SUM(B37:B41)</f>
        <v>339</v>
      </c>
      <c r="C42" s="109"/>
      <c r="E42" s="6" t="s">
        <v>48</v>
      </c>
    </row>
    <row r="43" spans="1:12" ht="27.6" customHeight="1">
      <c r="A43" s="170" t="s">
        <v>49</v>
      </c>
      <c r="B43" s="170"/>
      <c r="C43" s="170"/>
    </row>
    <row r="44" spans="1:12" ht="33" customHeight="1">
      <c r="A44" s="179" t="s">
        <v>50</v>
      </c>
      <c r="B44" s="180"/>
      <c r="C44" s="180"/>
      <c r="D44" s="180"/>
      <c r="E44" s="180"/>
      <c r="F44" s="180"/>
    </row>
    <row r="45" spans="1:12">
      <c r="A45" s="102"/>
      <c r="B45" s="106" t="s">
        <v>51</v>
      </c>
      <c r="C45" s="98" t="s">
        <v>52</v>
      </c>
      <c r="D45" s="98" t="s">
        <v>53</v>
      </c>
      <c r="E45" s="98" t="s">
        <v>54</v>
      </c>
      <c r="F45" s="134"/>
    </row>
    <row r="46" spans="1:12">
      <c r="A46" s="103" t="s">
        <v>55</v>
      </c>
      <c r="B46" s="100">
        <v>262</v>
      </c>
      <c r="C46" s="107">
        <v>77.3</v>
      </c>
      <c r="D46" s="107">
        <v>77.3</v>
      </c>
      <c r="E46" s="107">
        <v>77.3</v>
      </c>
      <c r="F46" s="134"/>
    </row>
    <row r="47" spans="1:12">
      <c r="A47" s="103" t="s">
        <v>56</v>
      </c>
      <c r="B47" s="100">
        <v>57</v>
      </c>
      <c r="C47" s="98">
        <v>16.8</v>
      </c>
      <c r="D47" s="98">
        <v>16.8</v>
      </c>
      <c r="E47" s="98">
        <v>94.1</v>
      </c>
      <c r="F47" s="134"/>
    </row>
    <row r="48" spans="1:12">
      <c r="A48" s="104" t="s">
        <v>57</v>
      </c>
      <c r="B48" s="101">
        <v>20</v>
      </c>
      <c r="C48" s="98">
        <v>5.9</v>
      </c>
      <c r="D48" s="98">
        <v>5.9</v>
      </c>
      <c r="E48" s="98">
        <v>100</v>
      </c>
      <c r="F48" s="134"/>
    </row>
    <row r="49" spans="1:6">
      <c r="A49" s="105" t="s">
        <v>58</v>
      </c>
      <c r="B49" s="101">
        <v>339</v>
      </c>
      <c r="C49" s="98">
        <v>100</v>
      </c>
      <c r="D49" s="98">
        <v>100</v>
      </c>
      <c r="E49" s="98"/>
    </row>
    <row r="51" spans="1:6">
      <c r="A51" s="23" t="s">
        <v>59</v>
      </c>
    </row>
    <row r="52" spans="1:6">
      <c r="A52" s="22" t="s">
        <v>60</v>
      </c>
      <c r="B52" s="4">
        <v>186</v>
      </c>
      <c r="C52" s="4">
        <v>54.9</v>
      </c>
    </row>
    <row r="53" spans="1:6">
      <c r="A53" s="22" t="s">
        <v>61</v>
      </c>
      <c r="B53" s="4">
        <v>39</v>
      </c>
      <c r="C53" s="4">
        <v>11.5</v>
      </c>
    </row>
    <row r="54" spans="1:6">
      <c r="A54" s="22" t="s">
        <v>62</v>
      </c>
      <c r="B54" s="4">
        <v>14</v>
      </c>
      <c r="C54" s="4">
        <v>4.0999999999999996</v>
      </c>
    </row>
    <row r="55" spans="1:6">
      <c r="A55" s="22" t="s">
        <v>63</v>
      </c>
      <c r="B55" s="4">
        <v>83</v>
      </c>
      <c r="C55" s="4">
        <v>24.5</v>
      </c>
    </row>
    <row r="56" spans="1:6">
      <c r="A56" s="22" t="s">
        <v>64</v>
      </c>
      <c r="B56" s="4">
        <v>7</v>
      </c>
      <c r="C56" s="4">
        <v>2.1</v>
      </c>
    </row>
    <row r="57" spans="1:6">
      <c r="A57" s="22" t="s">
        <v>65</v>
      </c>
      <c r="B57" s="4">
        <v>24</v>
      </c>
      <c r="C57" s="4">
        <v>7.1</v>
      </c>
    </row>
    <row r="58" spans="1:6">
      <c r="A58" s="22" t="s">
        <v>24</v>
      </c>
      <c r="B58" s="4">
        <v>40</v>
      </c>
      <c r="C58" s="4">
        <v>11.8</v>
      </c>
    </row>
    <row r="60" spans="1:6" ht="16.5" customHeight="1">
      <c r="A60" s="24" t="s">
        <v>66</v>
      </c>
      <c r="D60" s="36" t="s">
        <v>67</v>
      </c>
      <c r="E60" s="36" t="s">
        <v>68</v>
      </c>
      <c r="F60" s="135" t="s">
        <v>69</v>
      </c>
    </row>
    <row r="61" spans="1:6">
      <c r="A61" s="38" t="s">
        <v>70</v>
      </c>
      <c r="B61" s="39">
        <v>4</v>
      </c>
      <c r="C61" s="40">
        <v>1.1799410029498525</v>
      </c>
      <c r="D61" s="41">
        <v>1</v>
      </c>
      <c r="E61" s="41">
        <v>45</v>
      </c>
      <c r="F61" s="136">
        <v>14.16</v>
      </c>
    </row>
    <row r="62" spans="1:6">
      <c r="A62" s="42" t="s">
        <v>71</v>
      </c>
      <c r="B62" s="43">
        <v>8</v>
      </c>
      <c r="C62" s="44">
        <v>2.359882005899705</v>
      </c>
      <c r="D62" s="37"/>
      <c r="E62" s="37"/>
      <c r="F62" s="137"/>
    </row>
    <row r="63" spans="1:6">
      <c r="A63" s="42" t="s">
        <v>72</v>
      </c>
      <c r="B63" s="43">
        <v>17</v>
      </c>
      <c r="C63" s="44">
        <v>5.0147492625368733</v>
      </c>
      <c r="D63" s="37"/>
      <c r="E63" s="37"/>
      <c r="F63" s="137"/>
    </row>
    <row r="64" spans="1:6">
      <c r="A64" s="42" t="s">
        <v>73</v>
      </c>
      <c r="B64" s="43">
        <v>14</v>
      </c>
      <c r="C64" s="44">
        <v>4.1297935103244834</v>
      </c>
      <c r="D64" s="37"/>
      <c r="E64" s="37"/>
      <c r="F64" s="137"/>
    </row>
    <row r="65" spans="1:6">
      <c r="A65" s="42" t="s">
        <v>74</v>
      </c>
      <c r="B65" s="43">
        <v>19</v>
      </c>
      <c r="C65" s="44">
        <v>5.6047197640117989</v>
      </c>
      <c r="D65" s="37"/>
      <c r="E65" s="37"/>
      <c r="F65" s="137"/>
    </row>
    <row r="66" spans="1:6">
      <c r="A66" s="42" t="s">
        <v>75</v>
      </c>
      <c r="B66" s="43">
        <v>16</v>
      </c>
      <c r="C66" s="44">
        <v>4.71976401179941</v>
      </c>
      <c r="D66" s="37"/>
      <c r="E66" s="37"/>
      <c r="F66" s="137"/>
    </row>
    <row r="67" spans="1:6">
      <c r="A67" s="42" t="s">
        <v>76</v>
      </c>
      <c r="B67" s="43">
        <v>8</v>
      </c>
      <c r="C67" s="44">
        <v>2.359882005899705</v>
      </c>
      <c r="D67" s="37"/>
      <c r="E67" s="37"/>
      <c r="F67" s="137"/>
    </row>
    <row r="68" spans="1:6">
      <c r="A68" s="42" t="s">
        <v>77</v>
      </c>
      <c r="B68" s="43">
        <v>14</v>
      </c>
      <c r="C68" s="44">
        <v>4.1297935103244834</v>
      </c>
      <c r="D68" s="37"/>
      <c r="E68" s="37"/>
      <c r="F68" s="137"/>
    </row>
    <row r="69" spans="1:6">
      <c r="A69" s="42" t="s">
        <v>78</v>
      </c>
      <c r="B69" s="43">
        <v>9</v>
      </c>
      <c r="C69" s="44">
        <v>2.6548672566371683</v>
      </c>
      <c r="D69" s="37"/>
      <c r="E69" s="37"/>
      <c r="F69" s="137"/>
    </row>
    <row r="70" spans="1:6">
      <c r="A70" s="42" t="s">
        <v>79</v>
      </c>
      <c r="B70" s="43">
        <v>35</v>
      </c>
      <c r="C70" s="44">
        <v>10.32448377581121</v>
      </c>
      <c r="D70" s="37"/>
      <c r="E70" s="37"/>
      <c r="F70" s="137"/>
    </row>
    <row r="71" spans="1:6">
      <c r="A71" s="42" t="s">
        <v>80</v>
      </c>
      <c r="B71" s="43">
        <v>8</v>
      </c>
      <c r="C71" s="44">
        <v>2.359882005899705</v>
      </c>
      <c r="D71" s="37"/>
      <c r="E71" s="37"/>
      <c r="F71" s="137"/>
    </row>
    <row r="72" spans="1:6">
      <c r="A72" s="42" t="s">
        <v>81</v>
      </c>
      <c r="B72" s="43">
        <v>13</v>
      </c>
      <c r="C72" s="44">
        <v>3.8348082595870205</v>
      </c>
      <c r="D72" s="37"/>
      <c r="E72" s="37"/>
      <c r="F72" s="137"/>
    </row>
    <row r="73" spans="1:6">
      <c r="A73" s="42" t="s">
        <v>82</v>
      </c>
      <c r="B73" s="43">
        <v>6</v>
      </c>
      <c r="C73" s="44">
        <v>1.7699115044247788</v>
      </c>
      <c r="D73" s="37"/>
      <c r="E73" s="37"/>
      <c r="F73" s="137"/>
    </row>
    <row r="74" spans="1:6">
      <c r="A74" s="42" t="s">
        <v>83</v>
      </c>
      <c r="B74" s="43">
        <v>13</v>
      </c>
      <c r="C74" s="44">
        <v>3.8348082595870205</v>
      </c>
      <c r="D74" s="37"/>
      <c r="E74" s="37"/>
      <c r="F74" s="137"/>
    </row>
    <row r="75" spans="1:6">
      <c r="A75" s="42" t="s">
        <v>84</v>
      </c>
      <c r="B75" s="43">
        <v>29</v>
      </c>
      <c r="C75" s="44">
        <v>8.5545722713864301</v>
      </c>
      <c r="D75" s="37"/>
      <c r="E75" s="37"/>
      <c r="F75" s="137"/>
    </row>
    <row r="76" spans="1:6">
      <c r="A76" s="42" t="s">
        <v>85</v>
      </c>
      <c r="B76" s="43">
        <v>5</v>
      </c>
      <c r="C76" s="44">
        <v>1.4749262536873156</v>
      </c>
      <c r="D76" s="37"/>
      <c r="E76" s="37"/>
      <c r="F76" s="137"/>
    </row>
    <row r="77" spans="1:6">
      <c r="A77" s="42" t="s">
        <v>86</v>
      </c>
      <c r="B77" s="43">
        <v>10</v>
      </c>
      <c r="C77" s="44">
        <v>2.9498525073746311</v>
      </c>
      <c r="D77" s="37"/>
      <c r="E77" s="37"/>
      <c r="F77" s="137"/>
    </row>
    <row r="78" spans="1:6">
      <c r="A78" s="42" t="s">
        <v>87</v>
      </c>
      <c r="B78" s="43">
        <v>4</v>
      </c>
      <c r="C78" s="44">
        <v>1.1799410029498525</v>
      </c>
      <c r="D78" s="37"/>
      <c r="E78" s="37"/>
      <c r="F78" s="137"/>
    </row>
    <row r="79" spans="1:6">
      <c r="A79" s="42" t="s">
        <v>88</v>
      </c>
      <c r="B79" s="43">
        <v>6</v>
      </c>
      <c r="C79" s="44">
        <v>1.7699115044247788</v>
      </c>
      <c r="D79" s="37"/>
      <c r="E79" s="37"/>
      <c r="F79" s="137"/>
    </row>
    <row r="80" spans="1:6">
      <c r="A80" s="42" t="s">
        <v>89</v>
      </c>
      <c r="B80" s="43">
        <v>33</v>
      </c>
      <c r="C80" s="44">
        <v>9.7345132743362832</v>
      </c>
      <c r="D80" s="37"/>
      <c r="E80" s="37"/>
      <c r="F80" s="137"/>
    </row>
    <row r="81" spans="1:6">
      <c r="A81" s="42" t="s">
        <v>90</v>
      </c>
      <c r="B81" s="43">
        <v>3</v>
      </c>
      <c r="C81" s="44">
        <v>0.88495575221238942</v>
      </c>
      <c r="D81" s="37"/>
      <c r="E81" s="37"/>
      <c r="F81" s="137"/>
    </row>
    <row r="82" spans="1:6">
      <c r="A82" s="42" t="s">
        <v>91</v>
      </c>
      <c r="B82" s="43">
        <v>7</v>
      </c>
      <c r="C82" s="44">
        <v>2.0648967551622417</v>
      </c>
      <c r="D82" s="37"/>
      <c r="E82" s="37"/>
      <c r="F82" s="137"/>
    </row>
    <row r="83" spans="1:6">
      <c r="A83" s="42" t="s">
        <v>92</v>
      </c>
      <c r="B83" s="43">
        <v>10</v>
      </c>
      <c r="C83" s="44">
        <v>2.9498525073746311</v>
      </c>
      <c r="D83" s="37"/>
      <c r="E83" s="37"/>
      <c r="F83" s="137"/>
    </row>
    <row r="84" spans="1:6">
      <c r="A84" s="42" t="s">
        <v>93</v>
      </c>
      <c r="B84" s="43">
        <v>1</v>
      </c>
      <c r="C84" s="44">
        <v>0.29498525073746312</v>
      </c>
      <c r="D84" s="37"/>
      <c r="E84" s="37"/>
      <c r="F84" s="137"/>
    </row>
    <row r="85" spans="1:6">
      <c r="A85" s="42" t="s">
        <v>94</v>
      </c>
      <c r="B85" s="43">
        <v>15</v>
      </c>
      <c r="C85" s="44">
        <v>4.4247787610619467</v>
      </c>
      <c r="D85" s="37"/>
      <c r="E85" s="37"/>
      <c r="F85" s="137"/>
    </row>
    <row r="86" spans="1:6">
      <c r="A86" s="42" t="s">
        <v>95</v>
      </c>
      <c r="B86" s="43">
        <v>5</v>
      </c>
      <c r="C86" s="44">
        <v>1.4749262536873156</v>
      </c>
      <c r="D86" s="37"/>
      <c r="E86" s="37"/>
      <c r="F86" s="137"/>
    </row>
    <row r="87" spans="1:6">
      <c r="A87" s="42" t="s">
        <v>96</v>
      </c>
      <c r="B87" s="43">
        <v>1</v>
      </c>
      <c r="C87" s="44">
        <v>0.29498525073746312</v>
      </c>
      <c r="D87" s="37"/>
      <c r="E87" s="37"/>
      <c r="F87" s="137"/>
    </row>
    <row r="88" spans="1:6">
      <c r="A88" s="42" t="s">
        <v>97</v>
      </c>
      <c r="B88" s="43">
        <v>4</v>
      </c>
      <c r="C88" s="44">
        <v>1.1799410029498525</v>
      </c>
      <c r="D88" s="37"/>
      <c r="E88" s="37"/>
      <c r="F88" s="137"/>
    </row>
    <row r="89" spans="1:6">
      <c r="A89" s="42" t="s">
        <v>98</v>
      </c>
      <c r="B89" s="43">
        <v>10</v>
      </c>
      <c r="C89" s="44">
        <v>2.9498525073746311</v>
      </c>
      <c r="D89" s="37"/>
      <c r="E89" s="37"/>
      <c r="F89" s="137"/>
    </row>
    <row r="90" spans="1:6">
      <c r="A90" s="42" t="s">
        <v>99</v>
      </c>
      <c r="B90" s="43">
        <v>3</v>
      </c>
      <c r="C90" s="44">
        <v>0.88495575221238942</v>
      </c>
      <c r="D90" s="37"/>
      <c r="E90" s="37"/>
      <c r="F90" s="137"/>
    </row>
    <row r="91" spans="1:6">
      <c r="A91" s="42" t="s">
        <v>100</v>
      </c>
      <c r="B91" s="43">
        <v>2</v>
      </c>
      <c r="C91" s="44">
        <v>0.58997050147492625</v>
      </c>
      <c r="D91" s="37"/>
      <c r="E91" s="37"/>
      <c r="F91" s="137"/>
    </row>
    <row r="92" spans="1:6">
      <c r="A92" s="42" t="s">
        <v>101</v>
      </c>
      <c r="B92" s="43">
        <v>4</v>
      </c>
      <c r="C92" s="44">
        <v>1.1799410029498525</v>
      </c>
      <c r="D92" s="37"/>
      <c r="E92" s="37"/>
      <c r="F92" s="137"/>
    </row>
    <row r="93" spans="1:6">
      <c r="A93" s="42" t="s">
        <v>102</v>
      </c>
      <c r="B93" s="43">
        <v>1</v>
      </c>
      <c r="C93" s="44">
        <v>0.29498525073746312</v>
      </c>
      <c r="D93" s="37"/>
      <c r="E93" s="37"/>
      <c r="F93" s="137"/>
    </row>
    <row r="94" spans="1:6">
      <c r="A94" s="42" t="s">
        <v>103</v>
      </c>
      <c r="B94" s="43">
        <v>1</v>
      </c>
      <c r="C94" s="44">
        <v>0.29498525073746312</v>
      </c>
      <c r="D94" s="37"/>
      <c r="E94" s="37"/>
      <c r="F94" s="137"/>
    </row>
    <row r="95" spans="1:6">
      <c r="A95" s="42" t="s">
        <v>104</v>
      </c>
      <c r="B95" s="43">
        <v>1</v>
      </c>
      <c r="C95" s="44">
        <v>0.29498525073746312</v>
      </c>
      <c r="D95" s="37"/>
      <c r="E95" s="37"/>
      <c r="F95" s="137"/>
    </row>
    <row r="97" spans="1:7">
      <c r="A97" s="123" t="s">
        <v>105</v>
      </c>
      <c r="F97" s="134"/>
      <c r="G97" s="147"/>
    </row>
    <row r="98" spans="1:7">
      <c r="A98" s="6"/>
      <c r="B98" s="99" t="s">
        <v>51</v>
      </c>
      <c r="C98" s="99" t="s">
        <v>52</v>
      </c>
      <c r="D98" s="99" t="s">
        <v>53</v>
      </c>
      <c r="E98" s="99" t="s">
        <v>54</v>
      </c>
      <c r="F98" s="134"/>
      <c r="G98" s="147"/>
    </row>
    <row r="99" spans="1:7">
      <c r="A99" s="98" t="s">
        <v>106</v>
      </c>
      <c r="B99" s="107">
        <v>63</v>
      </c>
      <c r="C99" s="107">
        <v>18.600000000000001</v>
      </c>
      <c r="D99" s="107">
        <v>18.600000000000001</v>
      </c>
      <c r="E99" s="107">
        <v>18.600000000000001</v>
      </c>
      <c r="F99" s="134"/>
      <c r="G99" s="147"/>
    </row>
    <row r="100" spans="1:7">
      <c r="A100" s="98" t="s">
        <v>107</v>
      </c>
      <c r="B100" s="98">
        <v>82</v>
      </c>
      <c r="C100" s="98">
        <v>24.2</v>
      </c>
      <c r="D100" s="98">
        <v>24.2</v>
      </c>
      <c r="E100" s="98">
        <v>42.8</v>
      </c>
      <c r="F100" s="134"/>
      <c r="G100" s="147"/>
    </row>
    <row r="101" spans="1:7">
      <c r="A101" s="98" t="s">
        <v>108</v>
      </c>
      <c r="B101" s="98">
        <v>69</v>
      </c>
      <c r="C101" s="98">
        <v>20.399999999999999</v>
      </c>
      <c r="D101" s="98">
        <v>20.399999999999999</v>
      </c>
      <c r="E101" s="98">
        <v>63.1</v>
      </c>
      <c r="F101" s="134"/>
      <c r="G101" s="147"/>
    </row>
    <row r="102" spans="1:7">
      <c r="A102" s="98" t="s">
        <v>109</v>
      </c>
      <c r="B102" s="98">
        <v>58</v>
      </c>
      <c r="C102" s="98">
        <v>17.100000000000001</v>
      </c>
      <c r="D102" s="98">
        <v>17.100000000000001</v>
      </c>
      <c r="E102" s="98">
        <v>80.2</v>
      </c>
      <c r="F102" s="134"/>
      <c r="G102" s="147"/>
    </row>
    <row r="103" spans="1:7">
      <c r="A103" s="98" t="s">
        <v>110</v>
      </c>
      <c r="B103" s="98">
        <v>67</v>
      </c>
      <c r="C103" s="98">
        <v>19.8</v>
      </c>
      <c r="D103" s="98">
        <v>19.8</v>
      </c>
      <c r="E103" s="98">
        <v>100</v>
      </c>
      <c r="F103" s="134"/>
      <c r="G103" s="147"/>
    </row>
    <row r="104" spans="1:7">
      <c r="A104" s="127" t="s">
        <v>111</v>
      </c>
      <c r="B104" s="127">
        <v>339</v>
      </c>
      <c r="C104" s="127">
        <v>100</v>
      </c>
      <c r="D104" s="127">
        <v>100</v>
      </c>
    </row>
    <row r="105" spans="1:7">
      <c r="A105" s="8"/>
      <c r="B105" s="9"/>
      <c r="C105" s="10"/>
      <c r="F105" s="134"/>
      <c r="G105" s="147"/>
    </row>
    <row r="106" spans="1:7" ht="29.1" customHeight="1">
      <c r="A106" s="172" t="s">
        <v>112</v>
      </c>
      <c r="B106" s="172"/>
      <c r="C106" s="172"/>
    </row>
    <row r="107" spans="1:7">
      <c r="A107" s="13" t="s">
        <v>113</v>
      </c>
      <c r="D107" s="31"/>
      <c r="E107" s="31"/>
      <c r="F107" s="138"/>
    </row>
    <row r="108" spans="1:7">
      <c r="A108" s="51" t="s">
        <v>70</v>
      </c>
      <c r="B108" s="52">
        <v>150</v>
      </c>
      <c r="C108" s="53">
        <v>44.247787610619469</v>
      </c>
      <c r="D108" s="32"/>
      <c r="E108" s="32"/>
      <c r="F108" s="129"/>
    </row>
    <row r="109" spans="1:7">
      <c r="A109" s="54" t="s">
        <v>71</v>
      </c>
      <c r="B109" s="55">
        <v>33</v>
      </c>
      <c r="C109" s="56">
        <v>9.7345132743362832</v>
      </c>
    </row>
    <row r="110" spans="1:7">
      <c r="A110" s="54" t="s">
        <v>72</v>
      </c>
      <c r="B110" s="55">
        <v>21</v>
      </c>
      <c r="C110" s="56">
        <v>6.1946902654867255</v>
      </c>
    </row>
    <row r="111" spans="1:7">
      <c r="A111" s="54" t="s">
        <v>73</v>
      </c>
      <c r="B111" s="55">
        <v>29</v>
      </c>
      <c r="C111" s="56">
        <v>8.5545722713864301</v>
      </c>
    </row>
    <row r="112" spans="1:7">
      <c r="A112" s="54" t="s">
        <v>74</v>
      </c>
      <c r="B112" s="55">
        <v>106</v>
      </c>
      <c r="C112" s="56">
        <v>31.268436578171094</v>
      </c>
    </row>
    <row r="113" spans="1:3">
      <c r="A113" s="11"/>
    </row>
    <row r="114" spans="1:3">
      <c r="A114" s="12" t="s">
        <v>114</v>
      </c>
    </row>
    <row r="115" spans="1:3">
      <c r="A115" s="57" t="s">
        <v>70</v>
      </c>
      <c r="B115" s="58">
        <v>38</v>
      </c>
      <c r="C115" s="59">
        <v>11.209439528023598</v>
      </c>
    </row>
    <row r="116" spans="1:3">
      <c r="A116" s="54" t="s">
        <v>71</v>
      </c>
      <c r="B116" s="60">
        <v>84</v>
      </c>
      <c r="C116" s="61">
        <v>24.778761061946902</v>
      </c>
    </row>
    <row r="117" spans="1:3">
      <c r="A117" s="54" t="s">
        <v>72</v>
      </c>
      <c r="B117" s="60">
        <v>86</v>
      </c>
      <c r="C117" s="61">
        <v>25.368731563421832</v>
      </c>
    </row>
    <row r="118" spans="1:3">
      <c r="A118" s="54" t="s">
        <v>73</v>
      </c>
      <c r="B118" s="60">
        <v>89</v>
      </c>
      <c r="C118" s="61">
        <v>26.253687315634217</v>
      </c>
    </row>
    <row r="119" spans="1:3">
      <c r="A119" s="54" t="s">
        <v>74</v>
      </c>
      <c r="B119" s="60">
        <v>42</v>
      </c>
      <c r="C119" s="61">
        <v>12.389380530973451</v>
      </c>
    </row>
    <row r="121" spans="1:3">
      <c r="A121" s="12" t="s">
        <v>115</v>
      </c>
    </row>
    <row r="122" spans="1:3">
      <c r="A122" s="51" t="s">
        <v>70</v>
      </c>
      <c r="B122" s="62">
        <v>84</v>
      </c>
      <c r="C122" s="63">
        <v>24.778761061946902</v>
      </c>
    </row>
    <row r="123" spans="1:3">
      <c r="A123" s="54" t="s">
        <v>71</v>
      </c>
      <c r="B123" s="64">
        <v>42</v>
      </c>
      <c r="C123" s="65">
        <v>12.389380530973451</v>
      </c>
    </row>
    <row r="124" spans="1:3">
      <c r="A124" s="54" t="s">
        <v>72</v>
      </c>
      <c r="B124" s="64">
        <v>38</v>
      </c>
      <c r="C124" s="65">
        <v>11.209439528023598</v>
      </c>
    </row>
    <row r="125" spans="1:3">
      <c r="A125" s="54" t="s">
        <v>73</v>
      </c>
      <c r="B125" s="64">
        <v>55</v>
      </c>
      <c r="C125" s="65">
        <v>16.224188790560472</v>
      </c>
    </row>
    <row r="126" spans="1:3">
      <c r="A126" s="54" t="s">
        <v>74</v>
      </c>
      <c r="B126" s="169">
        <v>120</v>
      </c>
      <c r="C126" s="65">
        <v>35.398230088495573</v>
      </c>
    </row>
    <row r="127" spans="1:3">
      <c r="A127" s="66"/>
      <c r="B127" s="67"/>
      <c r="C127" s="68"/>
    </row>
    <row r="128" spans="1:3">
      <c r="A128" s="12" t="s">
        <v>116</v>
      </c>
    </row>
    <row r="129" spans="1:3">
      <c r="A129" s="51" t="s">
        <v>70</v>
      </c>
      <c r="B129" s="62">
        <v>30</v>
      </c>
      <c r="C129" s="63">
        <v>8.8495575221238933</v>
      </c>
    </row>
    <row r="130" spans="1:3">
      <c r="A130" s="54" t="s">
        <v>71</v>
      </c>
      <c r="B130" s="64">
        <v>58</v>
      </c>
      <c r="C130" s="65">
        <v>17.10914454277286</v>
      </c>
    </row>
    <row r="131" spans="1:3">
      <c r="A131" s="54" t="s">
        <v>72</v>
      </c>
      <c r="B131" s="64">
        <v>127</v>
      </c>
      <c r="C131" s="65">
        <v>37.463126843657818</v>
      </c>
    </row>
    <row r="132" spans="1:3">
      <c r="A132" s="54" t="s">
        <v>73</v>
      </c>
      <c r="B132" s="64">
        <v>82</v>
      </c>
      <c r="C132" s="65">
        <v>24.188790560471976</v>
      </c>
    </row>
    <row r="133" spans="1:3">
      <c r="A133" s="54" t="s">
        <v>74</v>
      </c>
      <c r="B133" s="64">
        <v>42</v>
      </c>
      <c r="C133" s="65">
        <v>12.389380530973451</v>
      </c>
    </row>
    <row r="135" spans="1:3">
      <c r="A135" s="13" t="s">
        <v>117</v>
      </c>
    </row>
    <row r="136" spans="1:3">
      <c r="A136" s="45" t="s">
        <v>70</v>
      </c>
      <c r="B136" s="46">
        <v>37</v>
      </c>
      <c r="C136" s="47">
        <v>10.914454277286136</v>
      </c>
    </row>
    <row r="137" spans="1:3">
      <c r="A137" s="48" t="s">
        <v>71</v>
      </c>
      <c r="B137" s="49">
        <v>122</v>
      </c>
      <c r="C137" s="50">
        <v>35.988200589970504</v>
      </c>
    </row>
    <row r="138" spans="1:3">
      <c r="A138" s="48" t="s">
        <v>72</v>
      </c>
      <c r="B138" s="49">
        <v>67</v>
      </c>
      <c r="C138" s="50">
        <v>19.764011799410032</v>
      </c>
    </row>
    <row r="139" spans="1:3">
      <c r="A139" s="48" t="s">
        <v>73</v>
      </c>
      <c r="B139" s="49">
        <v>84</v>
      </c>
      <c r="C139" s="50">
        <v>24.778761061946902</v>
      </c>
    </row>
    <row r="140" spans="1:3">
      <c r="A140" s="48" t="s">
        <v>74</v>
      </c>
      <c r="B140" s="49">
        <v>29</v>
      </c>
      <c r="C140" s="50">
        <v>8.5545722713864301</v>
      </c>
    </row>
    <row r="142" spans="1:3" ht="34.5" customHeight="1">
      <c r="A142" s="171" t="s">
        <v>118</v>
      </c>
      <c r="B142" s="171"/>
      <c r="C142" s="171"/>
    </row>
    <row r="143" spans="1:3" ht="29.1">
      <c r="A143" s="16" t="s">
        <v>119</v>
      </c>
      <c r="B143" s="4">
        <v>221</v>
      </c>
      <c r="C143" s="4">
        <v>65.2</v>
      </c>
    </row>
    <row r="144" spans="1:3" ht="29.1">
      <c r="A144" s="16" t="s">
        <v>120</v>
      </c>
      <c r="B144" s="4">
        <v>38</v>
      </c>
      <c r="C144" s="4">
        <v>11.2</v>
      </c>
    </row>
    <row r="145" spans="1:10" ht="43.5">
      <c r="A145" s="16" t="s">
        <v>121</v>
      </c>
      <c r="B145" s="4">
        <v>310</v>
      </c>
      <c r="C145" s="4">
        <v>91.4</v>
      </c>
    </row>
    <row r="146" spans="1:10" ht="29.1">
      <c r="A146" s="16" t="s">
        <v>122</v>
      </c>
      <c r="B146" s="4">
        <v>201</v>
      </c>
      <c r="C146" s="4">
        <v>59.3</v>
      </c>
    </row>
    <row r="147" spans="1:10" ht="43.5">
      <c r="A147" s="16" t="s">
        <v>123</v>
      </c>
      <c r="B147" s="4">
        <v>268</v>
      </c>
      <c r="C147" s="4">
        <v>79.099999999999994</v>
      </c>
    </row>
    <row r="148" spans="1:10" ht="29.1">
      <c r="A148" s="16" t="s">
        <v>124</v>
      </c>
      <c r="B148" s="4">
        <v>136</v>
      </c>
      <c r="C148" s="4">
        <v>40.1</v>
      </c>
    </row>
    <row r="149" spans="1:10" ht="29.1">
      <c r="A149" s="16" t="s">
        <v>125</v>
      </c>
      <c r="B149" s="4">
        <v>29</v>
      </c>
      <c r="C149" s="4">
        <v>8.6</v>
      </c>
    </row>
    <row r="150" spans="1:10" ht="43.5">
      <c r="A150" s="16" t="s">
        <v>126</v>
      </c>
      <c r="B150" s="4">
        <v>315</v>
      </c>
      <c r="C150" s="4">
        <v>92.9</v>
      </c>
    </row>
    <row r="151" spans="1:10">
      <c r="A151" s="16" t="s">
        <v>24</v>
      </c>
      <c r="B151" s="4">
        <v>59</v>
      </c>
      <c r="C151" s="4">
        <v>17.399999999999999</v>
      </c>
    </row>
    <row r="152" spans="1:10" ht="43.5">
      <c r="A152" s="16" t="s">
        <v>127</v>
      </c>
      <c r="B152" s="4">
        <v>3</v>
      </c>
      <c r="C152" s="4">
        <v>0.9</v>
      </c>
    </row>
    <row r="154" spans="1:10">
      <c r="A154" s="14" t="s">
        <v>128</v>
      </c>
      <c r="E154" s="127"/>
    </row>
    <row r="155" spans="1:10">
      <c r="A155" s="17" t="s">
        <v>129</v>
      </c>
      <c r="B155" s="4">
        <v>122</v>
      </c>
      <c r="C155" s="4">
        <v>36</v>
      </c>
      <c r="D155" s="127"/>
      <c r="F155" s="108" t="s">
        <v>130</v>
      </c>
      <c r="G155" s="157"/>
      <c r="H155" s="157"/>
      <c r="I155" s="157"/>
      <c r="J155" s="127"/>
    </row>
    <row r="156" spans="1:10">
      <c r="A156" s="17" t="s">
        <v>131</v>
      </c>
      <c r="B156" s="4">
        <v>193</v>
      </c>
      <c r="C156" s="4">
        <v>56.9</v>
      </c>
      <c r="F156" s="10">
        <v>1</v>
      </c>
      <c r="G156" s="158"/>
      <c r="H156" s="158"/>
      <c r="I156" s="158"/>
    </row>
    <row r="157" spans="1:10">
      <c r="A157" s="17" t="s">
        <v>132</v>
      </c>
      <c r="B157" s="4">
        <v>39</v>
      </c>
      <c r="C157" s="4">
        <v>11.5</v>
      </c>
      <c r="F157" s="10">
        <v>2</v>
      </c>
      <c r="G157" s="158"/>
      <c r="H157" s="158"/>
      <c r="I157" s="158"/>
    </row>
    <row r="158" spans="1:10">
      <c r="A158" s="17" t="s">
        <v>133</v>
      </c>
      <c r="B158" s="4">
        <v>120</v>
      </c>
      <c r="C158" s="4">
        <v>35.4</v>
      </c>
      <c r="F158" s="10">
        <v>3</v>
      </c>
      <c r="G158" s="158"/>
      <c r="H158" s="158"/>
      <c r="I158" s="158"/>
    </row>
    <row r="159" spans="1:10">
      <c r="A159" s="17" t="s">
        <v>134</v>
      </c>
      <c r="B159" s="4">
        <v>75</v>
      </c>
      <c r="C159" s="4">
        <v>22.1</v>
      </c>
      <c r="F159" s="10">
        <v>4</v>
      </c>
      <c r="G159" s="158"/>
      <c r="H159" s="158"/>
      <c r="I159" s="158"/>
    </row>
    <row r="160" spans="1:10">
      <c r="A160" s="17" t="s">
        <v>24</v>
      </c>
      <c r="B160" s="4">
        <v>46</v>
      </c>
      <c r="C160" s="4">
        <v>13.6</v>
      </c>
      <c r="F160" s="10">
        <v>5</v>
      </c>
      <c r="G160" s="158"/>
      <c r="H160" s="158"/>
      <c r="I160" s="158"/>
    </row>
    <row r="161" spans="1:9">
      <c r="A161" s="1"/>
      <c r="F161" s="108" t="s">
        <v>135</v>
      </c>
      <c r="G161" s="158"/>
      <c r="H161" s="158"/>
      <c r="I161" s="158"/>
    </row>
    <row r="162" spans="1:9" ht="43.5" customHeight="1">
      <c r="A162" s="173" t="s">
        <v>136</v>
      </c>
      <c r="B162" s="173"/>
      <c r="C162" s="173"/>
      <c r="F162" s="108" t="s">
        <v>111</v>
      </c>
      <c r="G162" s="159"/>
      <c r="H162" s="159"/>
    </row>
    <row r="163" spans="1:9">
      <c r="A163" s="17" t="s">
        <v>137</v>
      </c>
      <c r="B163" s="69">
        <v>65</v>
      </c>
      <c r="C163" s="70">
        <v>19.174041297935105</v>
      </c>
      <c r="D163" s="9">
        <f>B163+B164</f>
        <v>315</v>
      </c>
    </row>
    <row r="164" spans="1:9">
      <c r="A164" s="17" t="s">
        <v>138</v>
      </c>
      <c r="B164" s="71">
        <v>250</v>
      </c>
      <c r="C164" s="72">
        <v>73.746312684365776</v>
      </c>
    </row>
    <row r="166" spans="1:9" ht="57.95" customHeight="1">
      <c r="A166" s="174" t="s">
        <v>139</v>
      </c>
      <c r="B166" s="174"/>
      <c r="C166" s="174"/>
    </row>
    <row r="167" spans="1:9" ht="29.1">
      <c r="A167" s="16" t="s">
        <v>119</v>
      </c>
      <c r="B167" s="73">
        <v>241</v>
      </c>
      <c r="C167" s="74">
        <v>71.091445427728615</v>
      </c>
    </row>
    <row r="168" spans="1:9" ht="29.1">
      <c r="A168" s="16" t="s">
        <v>120</v>
      </c>
      <c r="B168" s="73">
        <v>40</v>
      </c>
      <c r="C168" s="74">
        <v>11.799410029498524</v>
      </c>
    </row>
    <row r="169" spans="1:9" ht="29.1">
      <c r="A169" s="16" t="s">
        <v>122</v>
      </c>
      <c r="B169" s="73">
        <v>168</v>
      </c>
      <c r="C169" s="74">
        <v>49.557522123893804</v>
      </c>
    </row>
    <row r="170" spans="1:9" ht="43.5">
      <c r="A170" s="16" t="s">
        <v>123</v>
      </c>
      <c r="B170" s="73">
        <v>301</v>
      </c>
      <c r="C170" s="74">
        <v>88.790560471976391</v>
      </c>
    </row>
    <row r="171" spans="1:9" ht="29.1">
      <c r="A171" s="16" t="s">
        <v>124</v>
      </c>
      <c r="B171" s="73">
        <v>122</v>
      </c>
      <c r="C171" s="74">
        <v>35.988200589970504</v>
      </c>
    </row>
    <row r="172" spans="1:9" ht="29.1">
      <c r="A172" s="16" t="s">
        <v>125</v>
      </c>
      <c r="B172" s="73">
        <v>32</v>
      </c>
      <c r="C172" s="74">
        <v>9.4395280235988199</v>
      </c>
    </row>
    <row r="173" spans="1:9" ht="43.5">
      <c r="A173" s="16" t="s">
        <v>126</v>
      </c>
      <c r="B173" s="73">
        <v>295</v>
      </c>
      <c r="C173" s="74">
        <v>87.020648967551622</v>
      </c>
    </row>
    <row r="174" spans="1:9">
      <c r="A174" s="16" t="s">
        <v>24</v>
      </c>
      <c r="B174" s="73">
        <v>56</v>
      </c>
      <c r="C174" s="74">
        <v>16.519174041297934</v>
      </c>
    </row>
    <row r="176" spans="1:9" ht="57.95" customHeight="1">
      <c r="A176" s="175" t="s">
        <v>140</v>
      </c>
      <c r="B176" s="175"/>
      <c r="C176" s="175"/>
    </row>
    <row r="177" spans="1:3">
      <c r="A177" s="15" t="s">
        <v>137</v>
      </c>
      <c r="B177" s="75">
        <v>116</v>
      </c>
      <c r="C177" s="76">
        <v>34.21828908554572</v>
      </c>
    </row>
    <row r="178" spans="1:3">
      <c r="A178" s="15" t="s">
        <v>138</v>
      </c>
      <c r="B178" s="77">
        <v>223</v>
      </c>
      <c r="C178" s="78">
        <v>65.781710914454266</v>
      </c>
    </row>
    <row r="180" spans="1:3" ht="48.95" customHeight="1">
      <c r="A180" s="176" t="s">
        <v>141</v>
      </c>
      <c r="B180" s="176"/>
      <c r="C180" s="176"/>
    </row>
    <row r="181" spans="1:3">
      <c r="A181" s="79" t="s">
        <v>142</v>
      </c>
      <c r="B181" s="80">
        <v>32</v>
      </c>
      <c r="C181" s="81">
        <v>9.4395280235988199</v>
      </c>
    </row>
    <row r="182" spans="1:3">
      <c r="A182" s="82" t="s">
        <v>143</v>
      </c>
      <c r="B182" s="83">
        <v>42</v>
      </c>
      <c r="C182" s="84">
        <v>12.389380530973451</v>
      </c>
    </row>
    <row r="183" spans="1:3">
      <c r="A183" s="82" t="s">
        <v>144</v>
      </c>
      <c r="B183" s="83">
        <v>63</v>
      </c>
      <c r="C183" s="84">
        <v>18.584070796460178</v>
      </c>
    </row>
    <row r="184" spans="1:3">
      <c r="A184" s="82" t="s">
        <v>145</v>
      </c>
      <c r="B184" s="83">
        <v>202</v>
      </c>
      <c r="C184" s="84">
        <v>59.587020648967545</v>
      </c>
    </row>
    <row r="186" spans="1:3" ht="54" customHeight="1">
      <c r="A186" s="174" t="s">
        <v>146</v>
      </c>
      <c r="B186" s="174"/>
      <c r="C186" s="174"/>
    </row>
    <row r="187" spans="1:3" ht="18" customHeight="1">
      <c r="A187" s="177" t="s">
        <v>147</v>
      </c>
      <c r="B187" s="177"/>
      <c r="C187" s="177"/>
    </row>
    <row r="188" spans="1:3" ht="27.95">
      <c r="A188" s="85" t="s">
        <v>148</v>
      </c>
      <c r="B188" s="86">
        <v>178</v>
      </c>
      <c r="C188" s="87">
        <v>52.507374631268434</v>
      </c>
    </row>
    <row r="189" spans="1:3">
      <c r="A189" s="88" t="s">
        <v>149</v>
      </c>
      <c r="B189" s="89">
        <v>141</v>
      </c>
      <c r="C189" s="90">
        <v>41.592920353982301</v>
      </c>
    </row>
    <row r="190" spans="1:3" ht="27.95">
      <c r="A190" s="88" t="s">
        <v>150</v>
      </c>
      <c r="B190" s="89">
        <v>20</v>
      </c>
      <c r="C190" s="90">
        <v>5.8997050147492622</v>
      </c>
    </row>
    <row r="191" spans="1:3" ht="18" customHeight="1">
      <c r="A191" s="178" t="s">
        <v>151</v>
      </c>
      <c r="B191" s="178"/>
      <c r="C191" s="178"/>
    </row>
    <row r="192" spans="1:3" ht="27.95">
      <c r="A192" s="91" t="s">
        <v>148</v>
      </c>
      <c r="B192" s="92">
        <v>308</v>
      </c>
      <c r="C192" s="93">
        <v>90.855457227138643</v>
      </c>
    </row>
    <row r="193" spans="1:3">
      <c r="A193" s="94" t="s">
        <v>149</v>
      </c>
      <c r="B193" s="95">
        <v>26</v>
      </c>
      <c r="C193" s="96">
        <v>7.6696165191740411</v>
      </c>
    </row>
    <row r="194" spans="1:3" ht="27.95">
      <c r="A194" s="94" t="s">
        <v>150</v>
      </c>
      <c r="B194" s="95">
        <v>5</v>
      </c>
      <c r="C194" s="96">
        <v>1.4749262536873156</v>
      </c>
    </row>
    <row r="196" spans="1:3" ht="69.95" customHeight="1">
      <c r="A196" s="174" t="s">
        <v>152</v>
      </c>
      <c r="B196" s="174"/>
      <c r="C196" s="174"/>
    </row>
    <row r="197" spans="1:3" ht="43.5">
      <c r="A197" s="15" t="s">
        <v>153</v>
      </c>
      <c r="B197" s="25">
        <v>135</v>
      </c>
      <c r="C197" s="26">
        <v>39.823008849557525</v>
      </c>
    </row>
    <row r="198" spans="1:3" ht="29.1">
      <c r="A198" s="15" t="s">
        <v>154</v>
      </c>
      <c r="B198" s="25">
        <v>100</v>
      </c>
      <c r="C198" s="26">
        <v>29.498525073746311</v>
      </c>
    </row>
    <row r="199" spans="1:3" ht="43.5">
      <c r="A199" s="15" t="s">
        <v>155</v>
      </c>
      <c r="B199" s="25">
        <v>39</v>
      </c>
      <c r="C199" s="26">
        <v>11.504424778761061</v>
      </c>
    </row>
    <row r="200" spans="1:3" ht="29.1">
      <c r="A200" s="27" t="s">
        <v>156</v>
      </c>
      <c r="B200" s="28">
        <v>35</v>
      </c>
      <c r="C200" s="29">
        <v>10.32448377581121</v>
      </c>
    </row>
    <row r="201" spans="1:3" ht="43.5">
      <c r="A201" s="27" t="s">
        <v>157</v>
      </c>
      <c r="B201" s="28">
        <v>65</v>
      </c>
      <c r="C201" s="29">
        <v>19.174041297935105</v>
      </c>
    </row>
    <row r="202" spans="1:3" ht="43.5">
      <c r="A202" s="27" t="s">
        <v>158</v>
      </c>
      <c r="B202" s="28">
        <v>27</v>
      </c>
      <c r="C202" s="29">
        <v>7.9646017699115044</v>
      </c>
    </row>
    <row r="203" spans="1:3" ht="43.5">
      <c r="A203" s="27" t="s">
        <v>159</v>
      </c>
      <c r="B203" s="28">
        <v>40</v>
      </c>
      <c r="C203" s="29">
        <v>11.799410029498524</v>
      </c>
    </row>
    <row r="204" spans="1:3" ht="43.5">
      <c r="A204" s="27" t="s">
        <v>160</v>
      </c>
      <c r="B204" s="28">
        <v>165</v>
      </c>
      <c r="C204" s="29">
        <v>48.672566371681413</v>
      </c>
    </row>
    <row r="205" spans="1:3">
      <c r="A205" s="27" t="s">
        <v>24</v>
      </c>
      <c r="B205" s="28">
        <v>14</v>
      </c>
      <c r="C205" s="29">
        <v>4.1297935103244834</v>
      </c>
    </row>
  </sheetData>
  <mergeCells count="12">
    <mergeCell ref="A43:C43"/>
    <mergeCell ref="A142:C142"/>
    <mergeCell ref="A106:C106"/>
    <mergeCell ref="A162:C162"/>
    <mergeCell ref="A196:C196"/>
    <mergeCell ref="A166:C166"/>
    <mergeCell ref="A176:C176"/>
    <mergeCell ref="A180:C180"/>
    <mergeCell ref="A186:C186"/>
    <mergeCell ref="A187:C187"/>
    <mergeCell ref="A191:C191"/>
    <mergeCell ref="A44:F4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Femmeputer</dc:creator>
  <cp:keywords/>
  <dc:description/>
  <cp:lastModifiedBy/>
  <cp:revision/>
  <dcterms:created xsi:type="dcterms:W3CDTF">2020-08-25T15:48:28Z</dcterms:created>
  <dcterms:modified xsi:type="dcterms:W3CDTF">2020-10-16T19:34:54Z</dcterms:modified>
  <cp:category/>
  <cp:contentStatus/>
</cp:coreProperties>
</file>